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7520" windowHeight="11160" activeTab="2"/>
  </bookViews>
  <sheets>
    <sheet name="PLANILHA ORÇAMENTÁRIA" sheetId="1" r:id="rId1"/>
    <sheet name="CRONOGRAMA" sheetId="2" r:id="rId2"/>
    <sheet name="Atestado de Capacidde Técnica" sheetId="3" r:id="rId3"/>
  </sheets>
  <definedNames>
    <definedName name="_xlnm._FilterDatabase" localSheetId="0" hidden="1">'PLANILHA ORÇAMENTÁRIA'!$F$1:$F$1178</definedName>
    <definedName name="_xlnm.Print_Area" localSheetId="2">'Atestado de Capacidde Técnica'!$A$1:$D$33</definedName>
    <definedName name="_xlnm.Print_Area" localSheetId="1">CRONOGRAMA!$A$1:$AB$39</definedName>
    <definedName name="_xlnm.Print_Area" localSheetId="0">'PLANILHA ORÇAMENTÁRIA'!$A$1:$H$491</definedName>
  </definedNames>
  <calcPr calcId="144525"/>
  <fileRecoveryPr repairLoad="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9" i="2" l="1"/>
  <c r="B6" i="2" l="1"/>
  <c r="I38" i="1" l="1"/>
  <c r="H12" i="1" l="1"/>
  <c r="I89" i="1" l="1"/>
  <c r="I82" i="1"/>
  <c r="I77" i="1"/>
  <c r="I64" i="1"/>
  <c r="I58" i="1"/>
  <c r="I52" i="1"/>
  <c r="I37" i="1"/>
  <c r="I92" i="1" l="1"/>
  <c r="C35" i="2" l="1"/>
  <c r="C34" i="2"/>
  <c r="C33" i="2"/>
  <c r="C32" i="2"/>
  <c r="C31" i="2"/>
  <c r="C30" i="2"/>
  <c r="C29" i="2"/>
  <c r="C28" i="2"/>
  <c r="C27" i="2"/>
  <c r="C26" i="2"/>
  <c r="C25" i="2"/>
  <c r="C24" i="2"/>
  <c r="C23" i="2"/>
  <c r="C22" i="2"/>
  <c r="C21" i="2"/>
  <c r="C20" i="2"/>
  <c r="C19" i="2"/>
  <c r="C18" i="2"/>
  <c r="C17" i="2"/>
  <c r="C16" i="2"/>
  <c r="C15" i="2"/>
  <c r="C14" i="2"/>
  <c r="C13" i="2"/>
  <c r="S38" i="2"/>
  <c r="H40" i="1" l="1"/>
  <c r="H118" i="1" l="1"/>
  <c r="H307" i="1"/>
  <c r="H207" i="1"/>
  <c r="H175" i="1"/>
  <c r="H155" i="1"/>
  <c r="H149" i="1"/>
  <c r="H98" i="1" l="1"/>
  <c r="H97" i="1"/>
  <c r="H95" i="1"/>
  <c r="H89" i="1"/>
  <c r="J89" i="1" s="1"/>
  <c r="H88" i="1"/>
  <c r="H87" i="1"/>
  <c r="H85" i="1"/>
  <c r="H84" i="1"/>
  <c r="H82" i="1"/>
  <c r="J82" i="1" s="1"/>
  <c r="H81" i="1"/>
  <c r="H80" i="1"/>
  <c r="H77" i="1"/>
  <c r="J77" i="1" s="1"/>
  <c r="H75" i="1"/>
  <c r="H74" i="1"/>
  <c r="H73" i="1"/>
  <c r="H70" i="1"/>
  <c r="H67" i="1"/>
  <c r="H60" i="1"/>
  <c r="H58" i="1"/>
  <c r="J58" i="1" s="1"/>
  <c r="H50" i="1"/>
  <c r="H46" i="1"/>
  <c r="H42" i="1"/>
  <c r="J38" i="1" s="1"/>
  <c r="H37" i="1"/>
  <c r="J37" i="1" s="1"/>
  <c r="H36" i="1"/>
  <c r="H33" i="1"/>
  <c r="H30" i="1"/>
  <c r="H26" i="1"/>
  <c r="H24" i="1"/>
  <c r="H22" i="1"/>
  <c r="H21" i="1"/>
  <c r="H20" i="1"/>
  <c r="H14" i="1"/>
  <c r="H432" i="1"/>
  <c r="H433" i="1"/>
  <c r="H435" i="1"/>
  <c r="H436" i="1"/>
  <c r="H437" i="1"/>
  <c r="H439" i="1"/>
  <c r="H440" i="1"/>
  <c r="H441" i="1"/>
  <c r="H442" i="1"/>
  <c r="H443" i="1"/>
  <c r="H444" i="1"/>
  <c r="H445" i="1"/>
  <c r="H447" i="1"/>
  <c r="H448" i="1"/>
  <c r="H449" i="1"/>
  <c r="H450" i="1"/>
  <c r="H451" i="1"/>
  <c r="H453" i="1"/>
  <c r="H454" i="1"/>
  <c r="H455" i="1"/>
  <c r="H456" i="1"/>
  <c r="H457" i="1"/>
  <c r="H458" i="1"/>
  <c r="H459" i="1"/>
  <c r="H460" i="1"/>
  <c r="H461" i="1"/>
  <c r="H462" i="1"/>
  <c r="H465" i="1"/>
  <c r="H466" i="1"/>
  <c r="H467" i="1"/>
  <c r="H468" i="1"/>
  <c r="H469" i="1"/>
  <c r="H470" i="1"/>
  <c r="H471" i="1"/>
  <c r="H472" i="1"/>
  <c r="H474" i="1"/>
  <c r="H475" i="1"/>
  <c r="H476" i="1"/>
  <c r="H477" i="1"/>
  <c r="H478" i="1"/>
  <c r="H479" i="1"/>
  <c r="H480" i="1"/>
  <c r="H481" i="1"/>
  <c r="H482" i="1"/>
  <c r="H483" i="1"/>
  <c r="H484" i="1"/>
  <c r="H485" i="1"/>
  <c r="H487" i="1"/>
  <c r="H488" i="1"/>
  <c r="H431" i="1"/>
  <c r="H428" i="1"/>
  <c r="H429" i="1"/>
  <c r="H427" i="1"/>
  <c r="H417" i="1"/>
  <c r="H418" i="1"/>
  <c r="H419" i="1"/>
  <c r="H420" i="1"/>
  <c r="H421" i="1"/>
  <c r="H422" i="1"/>
  <c r="H423" i="1"/>
  <c r="H424" i="1"/>
  <c r="H425" i="1"/>
  <c r="H416" i="1"/>
  <c r="H284" i="1"/>
  <c r="H285" i="1"/>
  <c r="H286" i="1"/>
  <c r="H287" i="1"/>
  <c r="H288" i="1"/>
  <c r="H289" i="1"/>
  <c r="H290" i="1"/>
  <c r="H291" i="1"/>
  <c r="H292" i="1"/>
  <c r="H293" i="1"/>
  <c r="H294" i="1"/>
  <c r="H295" i="1"/>
  <c r="H296" i="1"/>
  <c r="H297" i="1"/>
  <c r="H298" i="1"/>
  <c r="H299" i="1"/>
  <c r="H300" i="1"/>
  <c r="H301" i="1"/>
  <c r="H302" i="1"/>
  <c r="H303" i="1"/>
  <c r="H304" i="1"/>
  <c r="H305" i="1"/>
  <c r="H306" i="1"/>
  <c r="H308" i="1"/>
  <c r="H309" i="1"/>
  <c r="H310" i="1"/>
  <c r="H311" i="1"/>
  <c r="H312" i="1"/>
  <c r="H314" i="1"/>
  <c r="H315" i="1"/>
  <c r="H316" i="1"/>
  <c r="H317" i="1"/>
  <c r="H318" i="1"/>
  <c r="H319" i="1"/>
  <c r="H320" i="1"/>
  <c r="H321" i="1"/>
  <c r="H322" i="1"/>
  <c r="H323" i="1"/>
  <c r="H325" i="1"/>
  <c r="H326" i="1"/>
  <c r="H327" i="1"/>
  <c r="H328" i="1"/>
  <c r="H329" i="1"/>
  <c r="H330" i="1"/>
  <c r="H331" i="1"/>
  <c r="H332" i="1"/>
  <c r="H333" i="1"/>
  <c r="H334" i="1"/>
  <c r="H335" i="1"/>
  <c r="H336" i="1"/>
  <c r="H337" i="1"/>
  <c r="H338" i="1"/>
  <c r="H339" i="1"/>
  <c r="H340" i="1"/>
  <c r="H341" i="1"/>
  <c r="H342" i="1"/>
  <c r="H343" i="1"/>
  <c r="H344" i="1"/>
  <c r="H345" i="1"/>
  <c r="H346" i="1"/>
  <c r="H347" i="1"/>
  <c r="H348" i="1"/>
  <c r="H351" i="1"/>
  <c r="H352" i="1"/>
  <c r="H353" i="1"/>
  <c r="H354" i="1"/>
  <c r="H356" i="1"/>
  <c r="H357" i="1"/>
  <c r="H358" i="1"/>
  <c r="H359" i="1"/>
  <c r="H360" i="1"/>
  <c r="H361" i="1"/>
  <c r="H362" i="1"/>
  <c r="H363" i="1"/>
  <c r="H364" i="1"/>
  <c r="H365" i="1"/>
  <c r="H366" i="1"/>
  <c r="H367" i="1"/>
  <c r="H368" i="1"/>
  <c r="H369" i="1"/>
  <c r="H370" i="1"/>
  <c r="H372" i="1"/>
  <c r="H373" i="1"/>
  <c r="H374" i="1"/>
  <c r="H375" i="1"/>
  <c r="H376" i="1"/>
  <c r="H377" i="1"/>
  <c r="H378" i="1"/>
  <c r="H379" i="1"/>
  <c r="H380" i="1"/>
  <c r="H381" i="1"/>
  <c r="H382" i="1"/>
  <c r="H384" i="1"/>
  <c r="H385" i="1"/>
  <c r="H386" i="1"/>
  <c r="H387" i="1"/>
  <c r="H388" i="1"/>
  <c r="H389" i="1"/>
  <c r="H390" i="1"/>
  <c r="H391" i="1"/>
  <c r="H392" i="1"/>
  <c r="H393" i="1"/>
  <c r="H394" i="1"/>
  <c r="H396" i="1"/>
  <c r="H395" i="1" s="1"/>
  <c r="H398" i="1"/>
  <c r="H399" i="1"/>
  <c r="H400" i="1"/>
  <c r="H401" i="1"/>
  <c r="H402" i="1"/>
  <c r="H403" i="1"/>
  <c r="H404" i="1"/>
  <c r="H405" i="1"/>
  <c r="H406" i="1"/>
  <c r="H407" i="1"/>
  <c r="H408" i="1"/>
  <c r="H409" i="1"/>
  <c r="H410" i="1"/>
  <c r="H411" i="1"/>
  <c r="H412" i="1"/>
  <c r="H413" i="1"/>
  <c r="H283" i="1"/>
  <c r="H250" i="1"/>
  <c r="H251" i="1"/>
  <c r="H252" i="1"/>
  <c r="H253" i="1"/>
  <c r="H255" i="1"/>
  <c r="H256" i="1"/>
  <c r="H258" i="1"/>
  <c r="H259" i="1"/>
  <c r="H260" i="1"/>
  <c r="H261" i="1"/>
  <c r="H262" i="1"/>
  <c r="H263" i="1"/>
  <c r="H264" i="1"/>
  <c r="H265" i="1"/>
  <c r="H266" i="1"/>
  <c r="H267" i="1"/>
  <c r="H268" i="1"/>
  <c r="H269" i="1"/>
  <c r="H270" i="1"/>
  <c r="H271" i="1"/>
  <c r="H272" i="1"/>
  <c r="H273" i="1"/>
  <c r="H274" i="1"/>
  <c r="H275" i="1"/>
  <c r="H276" i="1"/>
  <c r="H277" i="1"/>
  <c r="H278" i="1"/>
  <c r="H279" i="1"/>
  <c r="H280" i="1"/>
  <c r="H281" i="1"/>
  <c r="H249" i="1"/>
  <c r="H240" i="1"/>
  <c r="H241" i="1"/>
  <c r="H242" i="1"/>
  <c r="H243" i="1"/>
  <c r="H244" i="1"/>
  <c r="H245" i="1"/>
  <c r="H246" i="1"/>
  <c r="H239" i="1"/>
  <c r="H94" i="1"/>
  <c r="H96" i="1"/>
  <c r="H99" i="1"/>
  <c r="H92" i="1"/>
  <c r="H91" i="1" s="1"/>
  <c r="H86" i="1"/>
  <c r="H79" i="1"/>
  <c r="H78" i="1" s="1"/>
  <c r="H76" i="1"/>
  <c r="H72" i="1"/>
  <c r="H68" i="1"/>
  <c r="H69" i="1"/>
  <c r="H61" i="1"/>
  <c r="H62" i="1"/>
  <c r="H63" i="1"/>
  <c r="H64" i="1"/>
  <c r="J64" i="1" s="1"/>
  <c r="H55" i="1"/>
  <c r="H56" i="1"/>
  <c r="H57" i="1"/>
  <c r="H54" i="1"/>
  <c r="H45" i="1"/>
  <c r="H47" i="1"/>
  <c r="H48" i="1"/>
  <c r="H49" i="1"/>
  <c r="H51" i="1"/>
  <c r="H52" i="1"/>
  <c r="J52" i="1" s="1"/>
  <c r="H44" i="1"/>
  <c r="H41" i="1"/>
  <c r="H39" i="1"/>
  <c r="H34" i="1"/>
  <c r="H35" i="1"/>
  <c r="H29" i="1"/>
  <c r="H28" i="1"/>
  <c r="H25" i="1"/>
  <c r="H19" i="1"/>
  <c r="H13" i="1"/>
  <c r="H15" i="1"/>
  <c r="H16" i="1"/>
  <c r="H214" i="1"/>
  <c r="H215" i="1"/>
  <c r="H216" i="1"/>
  <c r="H217" i="1"/>
  <c r="H218" i="1"/>
  <c r="H219" i="1"/>
  <c r="H220" i="1"/>
  <c r="H221" i="1"/>
  <c r="H222" i="1"/>
  <c r="H223" i="1"/>
  <c r="H224" i="1"/>
  <c r="H225" i="1"/>
  <c r="H226" i="1"/>
  <c r="H227" i="1"/>
  <c r="H228" i="1"/>
  <c r="H229" i="1"/>
  <c r="H230" i="1"/>
  <c r="H231" i="1"/>
  <c r="H232" i="1"/>
  <c r="H233" i="1"/>
  <c r="H234" i="1"/>
  <c r="H235" i="1"/>
  <c r="H236" i="1"/>
  <c r="H237" i="1"/>
  <c r="H205" i="1"/>
  <c r="H206" i="1"/>
  <c r="H208" i="1"/>
  <c r="H209" i="1"/>
  <c r="H210" i="1"/>
  <c r="H211" i="1"/>
  <c r="H204" i="1"/>
  <c r="H197" i="1"/>
  <c r="H198" i="1"/>
  <c r="H199" i="1"/>
  <c r="H200" i="1"/>
  <c r="H201" i="1"/>
  <c r="H202" i="1"/>
  <c r="H196" i="1"/>
  <c r="H184" i="1"/>
  <c r="H185" i="1"/>
  <c r="H186" i="1"/>
  <c r="H187" i="1"/>
  <c r="H188" i="1"/>
  <c r="H189" i="1"/>
  <c r="H190" i="1"/>
  <c r="H191" i="1"/>
  <c r="H192" i="1"/>
  <c r="H193" i="1"/>
  <c r="H194" i="1"/>
  <c r="H183" i="1"/>
  <c r="H170" i="1"/>
  <c r="H171" i="1"/>
  <c r="H172" i="1"/>
  <c r="H173" i="1"/>
  <c r="H174" i="1"/>
  <c r="H176" i="1"/>
  <c r="H177" i="1"/>
  <c r="H178" i="1"/>
  <c r="H179" i="1"/>
  <c r="H180" i="1"/>
  <c r="H169" i="1"/>
  <c r="H167" i="1"/>
  <c r="H166" i="1"/>
  <c r="H158" i="1"/>
  <c r="H159" i="1"/>
  <c r="H160" i="1"/>
  <c r="H161" i="1"/>
  <c r="H162" i="1"/>
  <c r="H163" i="1"/>
  <c r="H164" i="1"/>
  <c r="H157" i="1"/>
  <c r="H153" i="1"/>
  <c r="H154" i="1"/>
  <c r="H152" i="1"/>
  <c r="H150" i="1"/>
  <c r="H148" i="1"/>
  <c r="H147" i="1"/>
  <c r="H146" i="1"/>
  <c r="H129" i="1"/>
  <c r="H130" i="1"/>
  <c r="H131" i="1"/>
  <c r="H132" i="1"/>
  <c r="H133" i="1"/>
  <c r="H134" i="1"/>
  <c r="H135" i="1"/>
  <c r="H136" i="1"/>
  <c r="H137" i="1"/>
  <c r="H138" i="1"/>
  <c r="H139" i="1"/>
  <c r="H140" i="1"/>
  <c r="H141" i="1"/>
  <c r="H142" i="1"/>
  <c r="H143" i="1"/>
  <c r="H144" i="1"/>
  <c r="H128" i="1"/>
  <c r="H125" i="1"/>
  <c r="H126" i="1"/>
  <c r="H124" i="1"/>
  <c r="H117" i="1"/>
  <c r="H119" i="1"/>
  <c r="H120" i="1"/>
  <c r="H121" i="1"/>
  <c r="H122" i="1"/>
  <c r="H116" i="1"/>
  <c r="H113" i="1"/>
  <c r="H114" i="1"/>
  <c r="H112" i="1"/>
  <c r="H106" i="1"/>
  <c r="H107" i="1"/>
  <c r="H108" i="1"/>
  <c r="H109" i="1"/>
  <c r="H110" i="1"/>
  <c r="H105" i="1"/>
  <c r="H102" i="1"/>
  <c r="H101" i="1" s="1"/>
  <c r="H100" i="1"/>
  <c r="H38" i="1" l="1"/>
  <c r="H53" i="1"/>
  <c r="H486" i="1"/>
  <c r="D35" i="2" s="1"/>
  <c r="H43" i="1"/>
  <c r="H11" i="1"/>
  <c r="H23" i="1"/>
  <c r="H59" i="1"/>
  <c r="H27" i="1"/>
  <c r="H71" i="1"/>
  <c r="H115" i="1"/>
  <c r="H238" i="1"/>
  <c r="H248" i="1"/>
  <c r="H254" i="1"/>
  <c r="H430" i="1"/>
  <c r="J92" i="1"/>
  <c r="H145" i="1"/>
  <c r="H151" i="1"/>
  <c r="H182" i="1"/>
  <c r="H195" i="1"/>
  <c r="H213" i="1"/>
  <c r="H83" i="1"/>
  <c r="H123" i="1"/>
  <c r="H257" i="1"/>
  <c r="D26" i="2" s="1"/>
  <c r="V26" i="2" s="1"/>
  <c r="H355" i="1"/>
  <c r="H350" i="1"/>
  <c r="H324" i="1"/>
  <c r="D29" i="2" s="1"/>
  <c r="X29" i="2" s="1"/>
  <c r="H313" i="1"/>
  <c r="D28" i="2" s="1"/>
  <c r="X28" i="2" s="1"/>
  <c r="H473" i="1"/>
  <c r="H464" i="1"/>
  <c r="H452" i="1"/>
  <c r="D33" i="2" s="1"/>
  <c r="Z33" i="2" s="1"/>
  <c r="H438" i="1"/>
  <c r="H104" i="1"/>
  <c r="H111" i="1"/>
  <c r="H127" i="1"/>
  <c r="H156" i="1"/>
  <c r="D19" i="2" s="1"/>
  <c r="R19" i="2" s="1"/>
  <c r="H165" i="1"/>
  <c r="D20" i="2" s="1"/>
  <c r="R20" i="2" s="1"/>
  <c r="H168" i="1"/>
  <c r="D21" i="2" s="1"/>
  <c r="H203" i="1"/>
  <c r="D23" i="2" s="1"/>
  <c r="H18" i="1"/>
  <c r="H93" i="1"/>
  <c r="H90" i="1" s="1"/>
  <c r="D17" i="2" s="1"/>
  <c r="P17" i="2" s="1"/>
  <c r="H282" i="1"/>
  <c r="H397" i="1"/>
  <c r="H383" i="1"/>
  <c r="H371" i="1"/>
  <c r="H415" i="1"/>
  <c r="H426" i="1"/>
  <c r="H446" i="1"/>
  <c r="D32" i="2" s="1"/>
  <c r="V32" i="2" s="1"/>
  <c r="H434" i="1"/>
  <c r="H32" i="1"/>
  <c r="H66" i="1"/>
  <c r="H65" i="1" s="1"/>
  <c r="D13" i="2" l="1"/>
  <c r="D16" i="2"/>
  <c r="N16" i="2" s="1"/>
  <c r="H212" i="1"/>
  <c r="D24" i="2" s="1"/>
  <c r="V24" i="2" s="1"/>
  <c r="H31" i="1"/>
  <c r="D15" i="2" s="1"/>
  <c r="H17" i="1"/>
  <c r="D14" i="2" s="1"/>
  <c r="D27" i="2"/>
  <c r="X27" i="2" s="1"/>
  <c r="R21" i="2"/>
  <c r="P21" i="2"/>
  <c r="AB35" i="2"/>
  <c r="Z35" i="2"/>
  <c r="J13" i="2"/>
  <c r="F13" i="2"/>
  <c r="H13" i="2"/>
  <c r="H247" i="1"/>
  <c r="D25" i="2" s="1"/>
  <c r="V25" i="2" s="1"/>
  <c r="X23" i="2"/>
  <c r="Z23" i="2"/>
  <c r="H181" i="1"/>
  <c r="D22" i="2" s="1"/>
  <c r="H103" i="1"/>
  <c r="D18" i="2" s="1"/>
  <c r="H414" i="1"/>
  <c r="D31" i="2" s="1"/>
  <c r="X31" i="2" s="1"/>
  <c r="H463" i="1"/>
  <c r="D34" i="2" s="1"/>
  <c r="H349" i="1"/>
  <c r="D30" i="2" s="1"/>
  <c r="H489" i="1" l="1"/>
  <c r="N9" i="2" s="1"/>
  <c r="S36" i="2" s="1"/>
  <c r="U38" i="2"/>
  <c r="L15" i="2"/>
  <c r="K38" i="2" s="1"/>
  <c r="J15" i="2"/>
  <c r="N15" i="2"/>
  <c r="M38" i="2" s="1"/>
  <c r="Z30" i="2"/>
  <c r="X30" i="2"/>
  <c r="W38" i="2" s="1"/>
  <c r="P18" i="2"/>
  <c r="R18" i="2"/>
  <c r="AB34" i="2"/>
  <c r="AA38" i="2" s="1"/>
  <c r="Z34" i="2"/>
  <c r="J14" i="2"/>
  <c r="I38" i="2" s="1"/>
  <c r="H14" i="2"/>
  <c r="G38" i="2" s="1"/>
  <c r="F14" i="2"/>
  <c r="E38" i="2" s="1"/>
  <c r="R22" i="2"/>
  <c r="P22" i="2"/>
  <c r="Q38" i="2" l="1"/>
  <c r="Q36" i="2" s="1"/>
  <c r="G36" i="2"/>
  <c r="I36" i="2"/>
  <c r="O38" i="2"/>
  <c r="O36" i="2" s="1"/>
  <c r="AA36" i="2"/>
  <c r="W36" i="2"/>
  <c r="Y38" i="2"/>
  <c r="Y36" i="2" s="1"/>
  <c r="K36" i="2"/>
  <c r="E39" i="2"/>
  <c r="G39" i="2" s="1"/>
  <c r="I39" i="2" s="1"/>
  <c r="K39" i="2" s="1"/>
  <c r="M39" i="2" s="1"/>
  <c r="E36" i="2"/>
  <c r="E37" i="2" s="1"/>
  <c r="M36" i="2"/>
  <c r="U36" i="2"/>
  <c r="O39" i="2" l="1"/>
  <c r="Q39" i="2" s="1"/>
  <c r="S39" i="2" s="1"/>
  <c r="U39" i="2" s="1"/>
  <c r="W39" i="2" s="1"/>
  <c r="Y39" i="2" s="1"/>
  <c r="AA39" i="2" s="1"/>
  <c r="G37" i="2"/>
  <c r="I37" i="2" s="1"/>
  <c r="K37" i="2" s="1"/>
  <c r="M37" i="2" s="1"/>
  <c r="O37" i="2" s="1"/>
  <c r="Q37" i="2" s="1"/>
  <c r="S37" i="2" s="1"/>
  <c r="U37" i="2" s="1"/>
  <c r="W37" i="2" s="1"/>
  <c r="Y37" i="2" s="1"/>
  <c r="AA37" i="2" s="1"/>
</calcChain>
</file>

<file path=xl/sharedStrings.xml><?xml version="1.0" encoding="utf-8"?>
<sst xmlns="http://schemas.openxmlformats.org/spreadsheetml/2006/main" count="2066" uniqueCount="1082">
  <si>
    <t>M2</t>
  </si>
  <si>
    <t>Unidade</t>
  </si>
  <si>
    <t>M</t>
  </si>
  <si>
    <t>M3</t>
  </si>
  <si>
    <t>Kg</t>
  </si>
  <si>
    <t>PLANILHA ORÇAMENTÁRIA</t>
  </si>
  <si>
    <t>1.1</t>
  </si>
  <si>
    <t>1.2</t>
  </si>
  <si>
    <t>1.3</t>
  </si>
  <si>
    <t>1.4</t>
  </si>
  <si>
    <t>1.5</t>
  </si>
  <si>
    <t>Descriçao Dos Serviços</t>
  </si>
  <si>
    <t>Item</t>
  </si>
  <si>
    <t>Placa da obra em chapa de aco galvanizado, Padrao Governo Federal</t>
  </si>
  <si>
    <t>Tapume de chapa de madeira compensada, espessura 6mm (40x2,20m)</t>
  </si>
  <si>
    <t>Execucao de sanitario e vestiario em canteiro de obra, inclusive instalacao e aparelhos</t>
  </si>
  <si>
    <t>Locacao da obra (execucao de gabarito)</t>
  </si>
  <si>
    <t>2.1.2</t>
  </si>
  <si>
    <t>2.2.2</t>
  </si>
  <si>
    <t>2.3.2</t>
  </si>
  <si>
    <t>2.1.3</t>
  </si>
  <si>
    <t>2.1.4</t>
  </si>
  <si>
    <t>2.1.5</t>
  </si>
  <si>
    <t>Aterro apiloado em camadas de 0,20 m com material argilo arenoso (entre baldrames)</t>
  </si>
  <si>
    <t>Escavacao manual de valas em qualquer terreno exceto rocha ate h=2,0 m</t>
  </si>
  <si>
    <t>Regularizacao e compactacao do fundo de valas</t>
  </si>
  <si>
    <t>Reaterro apiloado de vala com material da obra</t>
  </si>
  <si>
    <t>2.2.1</t>
  </si>
  <si>
    <t>2.2.3</t>
  </si>
  <si>
    <t>2.3.1</t>
  </si>
  <si>
    <t>2.3.3</t>
  </si>
  <si>
    <t>3.1.1</t>
  </si>
  <si>
    <t>3.1.2</t>
  </si>
  <si>
    <t>3.1.3</t>
  </si>
  <si>
    <t>3.1.4</t>
  </si>
  <si>
    <t>3.1.5</t>
  </si>
  <si>
    <t>Lastro de concreto nao estrutural, espessura 5cm</t>
  </si>
  <si>
    <t>Forma de madeira em tabuas para fundacoes, com reaproveitamento</t>
  </si>
  <si>
    <t>Concreto Bombeado fck= 25MPa, incluindo preparo, lancamento e adensamento</t>
  </si>
  <si>
    <t>3.2.1</t>
  </si>
  <si>
    <t>3.2.2</t>
  </si>
  <si>
    <t>3.2.3</t>
  </si>
  <si>
    <t>3.2.4</t>
  </si>
  <si>
    <t>3.3.1</t>
  </si>
  <si>
    <t>3.3.2</t>
  </si>
  <si>
    <t>3.3.3</t>
  </si>
  <si>
    <t>3.3.4</t>
  </si>
  <si>
    <t>3.3.5</t>
  </si>
  <si>
    <t>3.3.6</t>
  </si>
  <si>
    <t>3.3.7</t>
  </si>
  <si>
    <t>3.3.8</t>
  </si>
  <si>
    <t>3.3.9</t>
  </si>
  <si>
    <t>3.4.1</t>
  </si>
  <si>
    <t>Corte e reparo em cabeca de estaca</t>
  </si>
  <si>
    <t>3.4.2</t>
  </si>
  <si>
    <t>3.4.3</t>
  </si>
  <si>
    <t>3.4.4</t>
  </si>
  <si>
    <t>3.5.1</t>
  </si>
  <si>
    <t>3.5.2</t>
  </si>
  <si>
    <t>3.5.3</t>
  </si>
  <si>
    <t>3.5.4</t>
  </si>
  <si>
    <t>3.4.5</t>
  </si>
  <si>
    <t>3.5.5</t>
  </si>
  <si>
    <t>4.1.1</t>
  </si>
  <si>
    <t>4.1.2</t>
  </si>
  <si>
    <t>4.1.3</t>
  </si>
  <si>
    <t>4.1.4</t>
  </si>
  <si>
    <t>4.2.1</t>
  </si>
  <si>
    <t>4.2.2</t>
  </si>
  <si>
    <t>4.2.3</t>
  </si>
  <si>
    <t>4.2.4</t>
  </si>
  <si>
    <t>4.2.5</t>
  </si>
  <si>
    <t>4.2.6</t>
  </si>
  <si>
    <t>Montagem e desmontagem de forma para pilares, em chapa de madeira compensada plastificada com reaproveitamento</t>
  </si>
  <si>
    <t>4.3.1</t>
  </si>
  <si>
    <t>4.4.1</t>
  </si>
  <si>
    <t>4.4.2</t>
  </si>
  <si>
    <t>4.4.3</t>
  </si>
  <si>
    <t>4.4.4</t>
  </si>
  <si>
    <t xml:space="preserve"> Concreto Bombeado fck= 25MPa, incluindo preparo, lancamento e adensamento</t>
  </si>
  <si>
    <t>Cobogo de concreto (elemento vazado) (6x40x40cm) assentado com argamassa traco 1:4 (cimento, areia)</t>
  </si>
  <si>
    <t>5.1.1</t>
  </si>
  <si>
    <t>5.2.2</t>
  </si>
  <si>
    <t>5.2.1</t>
  </si>
  <si>
    <t>5.2.3</t>
  </si>
  <si>
    <t>5.2.4</t>
  </si>
  <si>
    <t>5.2.5</t>
  </si>
  <si>
    <t>5.2.6</t>
  </si>
  <si>
    <t>5.2.7</t>
  </si>
  <si>
    <t xml:space="preserve"> Alvenaria de vedacao de 1/2 vez em tijolos ceramicos (dimensoes nominais: 39x19x09), assentamento em argamassa no traco 1:2:8 (cimento, cal e areia) para parede interna</t>
  </si>
  <si>
    <t>Alvenaria de vedacao de 1 vez em tijolos ceramicos de 08 furos (dimensoes nominais: 19x19x09), assentamento em argamassa no traco 1:2:8 (cimento, cal e areia) para soculos</t>
  </si>
  <si>
    <t>Alvenaria em tijolos macicos 5x10x20 cm (espessura 10cm), acentamento com argamassa no traco 1:2:8 (cimento, cal e areia)</t>
  </si>
  <si>
    <t>Encunhamento (aperto de alvenaria) em tijolo ceramicos macicos 5x10x20cm 1 vez (esp. 20cm), assentamento c/ argamassa traco1:6 (cimento e areia)</t>
  </si>
  <si>
    <t>Divisoria de banheiros e sanitarios em granito com espessura de 2cm polido assentado com argamassa traco 1:4</t>
  </si>
  <si>
    <t>Fechamento de shafts em gesso acartonado</t>
  </si>
  <si>
    <t>5.3.1</t>
  </si>
  <si>
    <t>6.1.1</t>
  </si>
  <si>
    <t>6.1.2</t>
  </si>
  <si>
    <t>6.1.3</t>
  </si>
  <si>
    <t>6.1.4</t>
  </si>
  <si>
    <t>6.1.5</t>
  </si>
  <si>
    <t>6.1.6</t>
  </si>
  <si>
    <t>Alvenaria de vedacao de 1/2 vez em tijolos ceramicos de 08 furos (dimensoes nominais: 39x19x09), assentamento em argamassa no traco 1:2:8 (cimento, cal e areia)</t>
  </si>
  <si>
    <t>Porta de Madeira PM1 70x210, incluso ferragens e fechadura, conforme projeto de esquadrias</t>
  </si>
  <si>
    <t>Porta de Madeira PM2 80x210, com veneziana, incluso ferragens e fechadura, conforme projeto de esquadrias</t>
  </si>
  <si>
    <t>Porta de Madeira PM3 80x210, incluso ferragens e fechadura, conforme projeto de esquadrias</t>
  </si>
  <si>
    <t>Porta de Madeira PM4 80x210, incluso ferragens e fechadura, conforme projeto de esquadrias</t>
  </si>
  <si>
    <t>Porta de Madeira PM5 80x210, incluso ferragens e fechadura, conforme projeto de esquadrias</t>
  </si>
  <si>
    <t>Porta de compesando de madeira PM6 60x100, folha lisa revestida com laminado melaminico, incluso ferragens, conforme projeto de esquadrias</t>
  </si>
  <si>
    <t>6.2.1</t>
  </si>
  <si>
    <t>6.2.2</t>
  </si>
  <si>
    <t>6.2.3</t>
  </si>
  <si>
    <t xml:space="preserve"> Fechadura de embutir completa, tipo tarjeta livre ocupado</t>
  </si>
  <si>
    <t>Pecas de apoio para deficientes em aco inox, 60cm reta NBR9050 JACKWAL nas portas PM3 e PM5</t>
  </si>
  <si>
    <t>Chapa metalica (aluminio) 0,80m x 0,4m, e= 1mm para as portas fornecimento e instalacao</t>
  </si>
  <si>
    <t>6.3.1</t>
  </si>
  <si>
    <t>6.3.2</t>
  </si>
  <si>
    <t>6.3.3</t>
  </si>
  <si>
    <t>6.3.4</t>
  </si>
  <si>
    <t>6.3.5</t>
  </si>
  <si>
    <t>6.3.6</t>
  </si>
  <si>
    <t>6.3.7</t>
  </si>
  <si>
    <t>6.4.1</t>
  </si>
  <si>
    <t>6.4.2</t>
  </si>
  <si>
    <t>6.4.3</t>
  </si>
  <si>
    <t>Porta de abrir PA1 100x210 em chapa de aluminio com veneziana e vidro mini boreal conforme projeto de esquadrias, inclusive ferragens e vidro</t>
  </si>
  <si>
    <t>Porta de abrir PA2 80x210 em chapa de aluminio com veneziana e vidro mini boreal conforme projeto de esquadrias, inclusive ferragens e vidro</t>
  </si>
  <si>
    <t>Porta de abrir PA3 160x210 em chapa de aluminio com veneziana conforme projeto de esquadrias, inclusive ferragens e vidro</t>
  </si>
  <si>
    <t>Porta de correr PA4 450x270 conforme projeto de esquadrias, inclusive ferragens e vidro liso incolor, espessura 8mm</t>
  </si>
  <si>
    <t>Porta de correr PA5 240x210 conforme projeto de esquadrias, inclusive ferragens e vidro liso incolor, espessura 8mm</t>
  </si>
  <si>
    <t>Porta de abrir PA6 120x185 veneziana conforme projeto de esquadrias, inclusive ferragens</t>
  </si>
  <si>
    <t>Porta de abrir PA7 160+90x210 veneziana conforme projeto de esquadrias, inclusive ferragens</t>
  </si>
  <si>
    <t>6.5.1</t>
  </si>
  <si>
    <t>6.5.2</t>
  </si>
  <si>
    <t>6.5.3</t>
  </si>
  <si>
    <t>6.5.4</t>
  </si>
  <si>
    <t>6.5.5</t>
  </si>
  <si>
    <t>6.5.6</t>
  </si>
  <si>
    <t>6.5.7</t>
  </si>
  <si>
    <t>Porta de Vidro temperado PV1 175x230, com ferragens, conforme projeto de esquadrias</t>
  </si>
  <si>
    <t>Porta de Vidro temperado PV2 175x230, de abir,com ferragens, conforme projeto de esquadrias</t>
  </si>
  <si>
    <t>Bandeiras fixas de vidro 175x35 para porta PV2, conforme projeto de esquadria</t>
  </si>
  <si>
    <t>6.5.8</t>
  </si>
  <si>
    <t>6.5.9</t>
  </si>
  <si>
    <t>6.5.10</t>
  </si>
  <si>
    <t>6.5.11</t>
  </si>
  <si>
    <t>6.5.12</t>
  </si>
  <si>
    <t>6.5.13</t>
  </si>
  <si>
    <t>6.5.14</t>
  </si>
  <si>
    <t>6.5.15</t>
  </si>
  <si>
    <t>6.5.16</t>
  </si>
  <si>
    <t>6.5.17</t>
  </si>
  <si>
    <t>Janela de Aluminio JA 01, 70x125, completa conforme projeto de esquadrias Guilhotina</t>
  </si>
  <si>
    <t>Janela de Aluminio JA 02, 110x145, completa conforme projeto de esquadrias Guilhotina</t>
  </si>
  <si>
    <t>Janela de Aluminio JA 03, 140x115, completa conforme projeto de esquadrias Fixa</t>
  </si>
  <si>
    <t>Janela de Aluminio JA 04, 140x145, completa conforme projeto de esquadrias Guilhotina</t>
  </si>
  <si>
    <t>Janela de Aluminio JA 05, 200x105, completa conforme projeto de esquadrias Fixa</t>
  </si>
  <si>
    <t>Janela de Aluminio JA 06, 210x50, completa conforme projeto de esquadrias Maxim ar incluso vidro liso incolor, espessura 6mm</t>
  </si>
  <si>
    <t>Janela de Aluminio JA 07, 210x75, completa conforme projeto de esquadrias Maxim ar incluso vidro liso incolor, espessura 6mm</t>
  </si>
  <si>
    <t>Janela de Aluminio JA 08, 210x100, completa conforme projeto de esquadrias Maxim ar incluso vidro liso incolor, espessura 6mm</t>
  </si>
  <si>
    <t>Janela de Aluminio JA 09, 210x150, completa conforme projeto de esquadrias Maxim ar incluso vidro liso incolor, espessura 6mm</t>
  </si>
  <si>
    <t>Janela de Aluminio JA 10, 140x150, completa conforme projeto de esquadrias Maxim ar incluso vidro liso incolor, espessura 6mm</t>
  </si>
  <si>
    <t>Janela de Aluminio JA 11, 140x75, completa conforme projeto de esquadrias Maxim ar incluso vidro liso incolor, espessura 6mm</t>
  </si>
  <si>
    <t>Janela de Aluminio JA 12, 420x50, completa conforme projeto de esquadrias Maxim ar incluso vidro liso incolor, espessura 6mm</t>
  </si>
  <si>
    <t>Janela de Aluminio JA 13, 420x150, completa conforme projeto de esquadrias Maxim ar incluso vidro liso incolor, espessura 6mm</t>
  </si>
  <si>
    <t>Janela de Aluminio JA 14, 560x100, completa conforme projeto de esquadrias Maxim ar incluso vidro liso incolor, espessura 6mm</t>
  </si>
  <si>
    <t>Janela de Aluminio JA 15, 560x150, completa conforme projeto de esquadrias Maxim ar incluso vidro liso incolor, espessura 6mm</t>
  </si>
  <si>
    <t>Janela de Aluminio JA 16, 160x0,85, completa conforme projeto de esquadrias Fixa</t>
  </si>
  <si>
    <t>Tela de nylon de protecao fixada na esquadria</t>
  </si>
  <si>
    <t>6.6.1</t>
  </si>
  <si>
    <t>6.6.2</t>
  </si>
  <si>
    <t>6.6.3</t>
  </si>
  <si>
    <t>6.6.4</t>
  </si>
  <si>
    <t>6.7.1</t>
  </si>
  <si>
    <t>6.7.2</t>
  </si>
  <si>
    <t>6.7.3</t>
  </si>
  <si>
    <t>6.7.4</t>
  </si>
  <si>
    <t>6.6.5</t>
  </si>
  <si>
    <t>Vidro liso temperado incolor, espessura 6mm para janelas</t>
  </si>
  <si>
    <t>Vidro liso temperado incolor, espessura 6mm para porta PM5</t>
  </si>
  <si>
    <t>Box em vidro temperado incolor, 10mm, com altura de 1,80m</t>
  </si>
  <si>
    <t>Divisoria em vidro temperado, jateado, 10mm com porta de correr</t>
  </si>
  <si>
    <t>Espelho cristal esp. 4mm sem moldura de madeira</t>
  </si>
  <si>
    <t>Gradil metalico e tela de aco galvanizado , inclusive pintura fornecimento e instalacao (GR1, GR2, GR3, GR4)</t>
  </si>
  <si>
    <t>Portao de abrir em chapa de aco perfurada, inclusive pintura fornecimento e instalacao (PF1 e PF2)</t>
  </si>
  <si>
    <t>Fechamento com chapa de aco perfurada, inclusive perfis metalicos para suporte e pintura fornecimento e instalacao</t>
  </si>
  <si>
    <t>Portao de abrir com gradil metalico e tela de aco galvanizado, inclusive pintura fornecimento e instalacao</t>
  </si>
  <si>
    <t>7.1</t>
  </si>
  <si>
    <t>7.2</t>
  </si>
  <si>
    <t>7.3</t>
  </si>
  <si>
    <t>7.4</t>
  </si>
  <si>
    <t>7.8</t>
  </si>
  <si>
    <t>7.5</t>
  </si>
  <si>
    <t>7.6</t>
  </si>
  <si>
    <t>7.7</t>
  </si>
  <si>
    <t>Estrutura metalica em tesouras</t>
  </si>
  <si>
    <t>Cumeeira em perfil ondulado de aco zincado</t>
  </si>
  <si>
    <t>Telha Sanduiche metalica com preenchimento em PIR</t>
  </si>
  <si>
    <t>Rufo em chapa de aco galvanizado nr. 24, desenvolvimento 73 cm</t>
  </si>
  <si>
    <t>Rufo em chapa de aco galvanizado nr. 24, desenvolvimento 39 cm</t>
  </si>
  <si>
    <t>Rufo em chapa de aco galvanizado nr. 24, desenvolvimento 32 cm</t>
  </si>
  <si>
    <t>Pingadeira ou chapim em concreto aparente desempenado</t>
  </si>
  <si>
    <t>8.1</t>
  </si>
  <si>
    <t>8.2</t>
  </si>
  <si>
    <t>9.1</t>
  </si>
  <si>
    <t>9.2</t>
  </si>
  <si>
    <t>9.3</t>
  </si>
  <si>
    <t>9.4</t>
  </si>
  <si>
    <t>Impermeabilizacao com tinta betuminosa em fundacoes (vigas baldrames)</t>
  </si>
  <si>
    <t>Impermeabilizacao com argamassa e aditivo impermeabilizante e=2cm em areas molhadas</t>
  </si>
  <si>
    <t>9.5</t>
  </si>
  <si>
    <t>9.6</t>
  </si>
  <si>
    <t>9.7</t>
  </si>
  <si>
    <t>9.8</t>
  </si>
  <si>
    <t>9.9</t>
  </si>
  <si>
    <t>9.10</t>
  </si>
  <si>
    <t>9.11</t>
  </si>
  <si>
    <t>9.12</t>
  </si>
  <si>
    <t>Chapisco de aderencia em paredes internas, externas, vigas, platibanda e calhas</t>
  </si>
  <si>
    <t>Emboco paulista para paredes externas traco 1:2:9 preparo manual espessura 2,5 cm</t>
  </si>
  <si>
    <t>Emboco para paredes internas traco 1:2:9 preparo manual espessura 2,0 cm</t>
  </si>
  <si>
    <t>Reboco para paredes internas, externas, porticos, vigas, traco 1:4,5 espessura 0,5 cm</t>
  </si>
  <si>
    <t>Revestimento ceramico de paredes PEI IV ceramica 30 x 40 cm incl. rejunte conforme projeto branca</t>
  </si>
  <si>
    <t>Revestimento ceramico de paredes PEI IV ceramica 10 x 10 cm incl. rejunte conforme projeto azul</t>
  </si>
  <si>
    <t>Revestimento ceramico de paredes PEI IV ceramica 10 x 10 cm incl. rejunte conforme projeto vermelho</t>
  </si>
  <si>
    <t>Revestimento ceramico de paredes PEI IV ceramica 10 x 10 cm incl. rejunte conforme projeto branco</t>
  </si>
  <si>
    <t>Revestimento ceramico de paredes PEI IV ceramica 10 x 10 cm incl. rejunte conforme projeto amarelo</t>
  </si>
  <si>
    <t>Roda meio em madeira (largura=10cm)</t>
  </si>
  <si>
    <t>Forro de gesso acartonado estruturado montagem e instalacao</t>
  </si>
  <si>
    <t>"Forro em fibra mineral removivel (1250x625x16mm) apoiado sobre perfil metalico ""T"" invertido 24mm"</t>
  </si>
  <si>
    <t>Camada regularizadora traco 1:4 (cimento e areia) espessura 2cm</t>
  </si>
  <si>
    <t>Piso cimentado desempenado com acabamento liso e=10,0cm com junta plastica acabada 1,2m solarios, varandas e patio coberto</t>
  </si>
  <si>
    <t>10.1.1</t>
  </si>
  <si>
    <t>10.1.2</t>
  </si>
  <si>
    <t>10.1.3</t>
  </si>
  <si>
    <t>10.1.4</t>
  </si>
  <si>
    <t>10.1.5</t>
  </si>
  <si>
    <t>10.1.6</t>
  </si>
  <si>
    <t>10.1.7</t>
  </si>
  <si>
    <t>10.1.8</t>
  </si>
  <si>
    <t>10.1.9</t>
  </si>
  <si>
    <t>10.1.10</t>
  </si>
  <si>
    <t>10.1.11</t>
  </si>
  <si>
    <t>10.1.12</t>
  </si>
  <si>
    <t>Contrapiso de concreto nao estrutural, espessura 5cm e preparo mecanico</t>
  </si>
  <si>
    <t>Pintura de base epoxi sobre piso</t>
  </si>
  <si>
    <t>Piso ceramico antiderrapante PEI V 40 x 40 cm incl. rejunte conforme projeto</t>
  </si>
  <si>
    <t>Piso ceramico antiderrapante PEI V 60 x 60 cm incl. rejunte conforme projeto</t>
  </si>
  <si>
    <t>Piso vinilico em manta e=2,0mm</t>
  </si>
  <si>
    <t>Piso podotatil de alerta em borracha integrado 30x30cm, assentamento com argamassa (fornecimento e assentamento)</t>
  </si>
  <si>
    <t>Piso podotatil direcional em borracha integrado 30x30cm, assentamento com argamassa (fornecimento e assentamento)</t>
  </si>
  <si>
    <t>Rodape ceramico de 7cm de altura com placas de dimensoes 60x60cm</t>
  </si>
  <si>
    <t>Soleira em granito cinza andorinha, L=15cm, E=2cm</t>
  </si>
  <si>
    <t>Soleira em granito cinza andorinha, L=30cm, E=2cm</t>
  </si>
  <si>
    <t>10.2.1</t>
  </si>
  <si>
    <t>10.2.2</t>
  </si>
  <si>
    <t>10.2.3</t>
  </si>
  <si>
    <t>10.2.4</t>
  </si>
  <si>
    <t>10.2.5</t>
  </si>
  <si>
    <t>10.2.6</t>
  </si>
  <si>
    <t>10.2.7</t>
  </si>
  <si>
    <t>Passeio em concreto desempenado com junta plastica a cada 1,20m, e=7cm</t>
  </si>
  <si>
    <t>Rampa de acesso em concreto nao estrutural</t>
  </si>
  <si>
    <t>Pavimetacao em blocos intertravado de concreto, e= 6,0cm, FCK 35MPa, assentados sobre colchao de areia</t>
  </si>
  <si>
    <t>Piso tatil de alerta em placas pre moldadas 5MPa</t>
  </si>
  <si>
    <t>Piso tatil direcional em placas pre moldadas 5MPa</t>
  </si>
  <si>
    <t>Colchao de areia e=36cm</t>
  </si>
  <si>
    <t>Grama batatais em placas</t>
  </si>
  <si>
    <t>11.1</t>
  </si>
  <si>
    <t>11.2</t>
  </si>
  <si>
    <t>11.3</t>
  </si>
  <si>
    <t>11.4</t>
  </si>
  <si>
    <t>11.5</t>
  </si>
  <si>
    <t>11.6</t>
  </si>
  <si>
    <t>11.7</t>
  </si>
  <si>
    <t>11.8</t>
  </si>
  <si>
    <t>Emassamento de paredes internas com massa acrilica, 2 demaos</t>
  </si>
  <si>
    <t>Pintura em latex acrilico sobre paredes internas e externas, 2 demaos</t>
  </si>
  <si>
    <t>Emassamento de forro com massa corrida PVA</t>
  </si>
  <si>
    <t>Pintura em latex PVA sobre teto, 2 demaos</t>
  </si>
  <si>
    <t>Pintura em esmalte sintetico 02 demaos em esquadrias de madeira</t>
  </si>
  <si>
    <t>Pintura em esmalte sintetico 02 demaos em rodameio de madeira</t>
  </si>
  <si>
    <t>Pintura em esmalte sintetico 02 demaoes em esquadria de ferro, 2 demaos</t>
  </si>
  <si>
    <t>Pintura epoxi a base de agua para area molhadas, 2 demaos</t>
  </si>
  <si>
    <t>12.1.1</t>
  </si>
  <si>
    <t>12.1.2</t>
  </si>
  <si>
    <t>12.1.3</t>
  </si>
  <si>
    <t>12.1.4</t>
  </si>
  <si>
    <t>12.1.5</t>
  </si>
  <si>
    <t>12.1.6</t>
  </si>
  <si>
    <t>12.1.7</t>
  </si>
  <si>
    <t>12.1.8</t>
  </si>
  <si>
    <t>12.1.9</t>
  </si>
  <si>
    <t>12.1.10</t>
  </si>
  <si>
    <t>12.1.11</t>
  </si>
  <si>
    <t>12.1.12</t>
  </si>
  <si>
    <t>12.1.13</t>
  </si>
  <si>
    <t>12.1.14</t>
  </si>
  <si>
    <t>12.1.15</t>
  </si>
  <si>
    <t>12.1.16</t>
  </si>
  <si>
    <t>12.1.17</t>
  </si>
  <si>
    <t>12.1.18</t>
  </si>
  <si>
    <t>12.1.19</t>
  </si>
  <si>
    <t>12.1.20</t>
  </si>
  <si>
    <t>12.1.21</t>
  </si>
  <si>
    <t>12.1.22</t>
  </si>
  <si>
    <t>12.1.23</t>
  </si>
  <si>
    <t>12.1.24</t>
  </si>
  <si>
    <t>"Adaptador soldavel com flange livre para caixa d'agua 100mm 4"", fornecimento e instalacao"</t>
  </si>
  <si>
    <t xml:space="preserve"> "Adaptador soldavel com flange livre para caixa d'agua 85mm 3"", fornecimento e instalacao"</t>
  </si>
  <si>
    <t>"Adaptador soldavel com flange livre para caixa d'agua 20mm 1/2"", fornecimento e instalacao"</t>
  </si>
  <si>
    <t>"Adaptador sol. curto com bolsa rosca para registro 110mm 4"", fornecimento e instalacao"</t>
  </si>
  <si>
    <t>"Adaptador sol. curto com bolsa rosca para registro 32mm 1"", fornecimento e instalacao"</t>
  </si>
  <si>
    <t>"Adaptador sol. curto com bolsa rosca para registro 50mm 1 1/2"", fornecimento e instalacao"</t>
  </si>
  <si>
    <t>"Adaptador sol. curto com bolsa rosca para registro 60mm 2"", fornecimento e instalacao"</t>
  </si>
  <si>
    <t>"Adaptador sol. curto com bolsa rosca para registro 85mm 3"", fornecimento e instalacao"</t>
  </si>
  <si>
    <t>Bucha de reducao sold. curta 85mm 75mm, fornecimento e instalacao</t>
  </si>
  <si>
    <t>Bucha de reducao sold. curta 110mm 85mm, fornecimento e instalacao</t>
  </si>
  <si>
    <t>Bucha de reducao sold. longa 85mm 60mm, fornecimento e instalacao</t>
  </si>
  <si>
    <t>Joelho 90 soldavel 75mm, fornecimento e instalacao</t>
  </si>
  <si>
    <t>Joelho 90 soldavel 85mm, fornecimento e instalacao</t>
  </si>
  <si>
    <t>Joelho 90 soldavel 110mm, fornecimento e instalacao</t>
  </si>
  <si>
    <t>Te 90 soldavel 75mm, fornecimento e instalacao</t>
  </si>
  <si>
    <t>Te 90 soldavel 85mm, fornecimento e instalacao</t>
  </si>
  <si>
    <t>Te 90 soldavel 110mm, fornecimento e instalacao</t>
  </si>
  <si>
    <t>Te de reducao 90 soldavel 75mm 60mm, fornecimento e instalacao</t>
  </si>
  <si>
    <t>Te de reducao 90 soldavel 85mm 60mm, fornecimento e instalacao</t>
  </si>
  <si>
    <t>Te de reducao 90 soldavel 85mm 75mm, fornecimento e instalacao</t>
  </si>
  <si>
    <t>12.2.1</t>
  </si>
  <si>
    <t>12.2.2</t>
  </si>
  <si>
    <t>12.2.3</t>
  </si>
  <si>
    <t>12.2.4</t>
  </si>
  <si>
    <t>12.2.5</t>
  </si>
  <si>
    <t>12.2.6</t>
  </si>
  <si>
    <t>12.2.7</t>
  </si>
  <si>
    <t>12.2.8</t>
  </si>
  <si>
    <t>"Registro de esfera 1/2"", fornecimento e instalacao"</t>
  </si>
  <si>
    <t>"Registro bruto de gaveta 2"", fornecimento e instalacao"</t>
  </si>
  <si>
    <t xml:space="preserve"> "Registro bruto de gaveta 3"", fornecimento e instalacao"</t>
  </si>
  <si>
    <t>"Registro bruto de gaveta 4"", fornecimento e instalacao"</t>
  </si>
  <si>
    <t>"Registro de gaveta com canopla cromada 1"", fornecimento e instalacao"</t>
  </si>
  <si>
    <t>"Registro de gaveta com canopla cromada 1 1/2"", fornecimento e instalacao"</t>
  </si>
  <si>
    <t>"Registro de gaveta com canopla cromada 3/4"", fornecimento e instalacao"</t>
  </si>
  <si>
    <t>"Registro de pressao com canopla cromada 3/4"", fornecimento e instalacao"</t>
  </si>
  <si>
    <t>13.1.1</t>
  </si>
  <si>
    <t>13.1.2</t>
  </si>
  <si>
    <t>13.1.3</t>
  </si>
  <si>
    <t>13.1.4</t>
  </si>
  <si>
    <t>13.1.5</t>
  </si>
  <si>
    <t>13.2</t>
  </si>
  <si>
    <t>13.2.1</t>
  </si>
  <si>
    <t>13.2.2</t>
  </si>
  <si>
    <t>Joelho 45 100mm, fornecimento e instalacao</t>
  </si>
  <si>
    <t>Joelho 90 100mm, fornecimento e instalacao</t>
  </si>
  <si>
    <t>14.6</t>
  </si>
  <si>
    <t>Caixa de areia sem grelha 60x60cm</t>
  </si>
  <si>
    <t>14.1</t>
  </si>
  <si>
    <t>14.2</t>
  </si>
  <si>
    <t>14.3</t>
  </si>
  <si>
    <t>14.4</t>
  </si>
  <si>
    <t>14.5</t>
  </si>
  <si>
    <t>14.7</t>
  </si>
  <si>
    <t>14.8</t>
  </si>
  <si>
    <t>14.9</t>
  </si>
  <si>
    <t>14.10</t>
  </si>
  <si>
    <t>14.11</t>
  </si>
  <si>
    <t>14.12</t>
  </si>
  <si>
    <t>14.13</t>
  </si>
  <si>
    <t>14.14</t>
  </si>
  <si>
    <t>14.15</t>
  </si>
  <si>
    <t>14.16</t>
  </si>
  <si>
    <t>14.17</t>
  </si>
  <si>
    <t>14.18</t>
  </si>
  <si>
    <t>14.19</t>
  </si>
  <si>
    <t>14.20</t>
  </si>
  <si>
    <t>14.21</t>
  </si>
  <si>
    <t>14.22</t>
  </si>
  <si>
    <t>14.23</t>
  </si>
  <si>
    <t>14.24</t>
  </si>
  <si>
    <t>Tubo de PVC rigido 100mm, fornec. e instalacao</t>
  </si>
  <si>
    <t>Tubo de PVC rigido 50mm, fornec. e instalacao</t>
  </si>
  <si>
    <t>Tubo de PVC rigido 150mm, fornec. e instalacao</t>
  </si>
  <si>
    <t>Juncao PVC simples 100mm 50mm fornecimento e instalacao</t>
  </si>
  <si>
    <t>Juncao PVC simples 100mm 100mm fornecimento e instalacao</t>
  </si>
  <si>
    <t>Reducao excentrica PVC 100mm 50mm fornecimento e instalacao</t>
  </si>
  <si>
    <t>Te PVC sanitario 100mm 50mm fornecimento e instalacao</t>
  </si>
  <si>
    <t>Te PVC sanitario 100mm 75mm fornecimento e instalacao</t>
  </si>
  <si>
    <t>Te PVC sanitario 150mm 100mm fornecimento e instalacao</t>
  </si>
  <si>
    <t>Caixa sifonada 150x185x75mm</t>
  </si>
  <si>
    <t>Caixa de inspecao 60x60cm</t>
  </si>
  <si>
    <t>Ralo linear 50cm</t>
  </si>
  <si>
    <t>Terminal de Ventilacao 75mm</t>
  </si>
  <si>
    <t>Sumidouro em alvenaria 2,40 x 2,40 m</t>
  </si>
  <si>
    <t>Fossa septica 2,30 x 2,30 m</t>
  </si>
  <si>
    <t>15.1</t>
  </si>
  <si>
    <t>15.2</t>
  </si>
  <si>
    <t>15.3</t>
  </si>
  <si>
    <t>15.4</t>
  </si>
  <si>
    <t>15.5</t>
  </si>
  <si>
    <t>15.6</t>
  </si>
  <si>
    <t>15.7</t>
  </si>
  <si>
    <t>15.8</t>
  </si>
  <si>
    <t>15.9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</si>
  <si>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</si>
  <si>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</si>
  <si>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</si>
  <si>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</si>
  <si>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</si>
  <si>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</si>
  <si>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</si>
  <si>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</si>
  <si>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</si>
  <si>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</si>
  <si>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</si>
  <si>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</si>
  <si>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</si>
  <si>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</si>
  <si>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</si>
  <si>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</si>
  <si>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</si>
  <si>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</si>
  <si>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</si>
  <si>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</si>
  <si>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</si>
  <si>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Bacia Sanitaria Convencional, codigo Izy P.11, DECA, ou equivalente com acessorios fornecimento e instalacao</t>
  </si>
  <si>
    <t>Bacia Convencional Studio Kids, codigo PI.16, para valvula de descarga, em louca branca, assento plastico, anel de vedacao, tubo pvc ligacao fornecimento e instalacao, Deca ou equivalente</t>
  </si>
  <si>
    <t>Valvula de descarga com acionamento por alavanca</t>
  </si>
  <si>
    <t>Valvula de descarga com duplo acionamento</t>
  </si>
  <si>
    <t>Cuba de embutir oval em louca branca, fornecimento e instalacao</t>
  </si>
  <si>
    <t>Cuba em aco Inoxidavel completa, dimensoes 50x40x20cm</t>
  </si>
  <si>
    <t>Cuba de embutir em aco Inoxidavel completa, dimensoes 40x34x17cm</t>
  </si>
  <si>
    <t>Cuba industrial em aco Inoxidavel completa, dimensoes 60x50x40cm</t>
  </si>
  <si>
    <t>Banheira Embutir em plastico tipo PVC, 77x45x20cm, Burigotto ou equivalente</t>
  </si>
  <si>
    <t>Lavatorio de canto suspenso com mesa, linha Izy codigo L101.17, DECA ou equivalente, com valvula, sifao e engate flexivel cromados</t>
  </si>
  <si>
    <t>Lavatorio pequeno Ravena/Izy cor branco gelo, com coluna suspensa, codigo L915 DECA ou equivalente</t>
  </si>
  <si>
    <t>Tanque Grande 40L cor Branco Gelo, codigo TQ.03, DECA ou equivalente</t>
  </si>
  <si>
    <t>Chuveiro Maxi Ducha com desviador para duchas eletricas, LORENZETTI ou equivalente</t>
  </si>
  <si>
    <t>Papeleira Metalica Linha Izy, codigo 2020.C37, DECA ou equivalente</t>
  </si>
  <si>
    <t>Papeleira de sobrepor interfolhado</t>
  </si>
  <si>
    <t>Ducha Higienica com registro e derivacao Izy, codigo 1984.C37. ACT.CR, DECA, ou equivalente</t>
  </si>
  <si>
    <t>Torneira eletrica Fortti Maxi, codigo 79004, LORENZETTI ou equivalente</t>
  </si>
  <si>
    <t>Torneira para cozinha de mesa bica movel Izy, codigo 1167.C37, DECA, ou equivalente</t>
  </si>
  <si>
    <t>Torneira para lavatorio de mesa bica baixa Izy, codigo 1193.C37, Deca ou equivalente</t>
  </si>
  <si>
    <t>Dispenser Saboneteira Linha Excellence, codigo 7009, Melhoramentos ou equivalente</t>
  </si>
  <si>
    <t>Dispenser Toalha Linha Excellence, codigo 7007, Melhoramentos ou equivalente.</t>
  </si>
  <si>
    <t xml:space="preserve"> Cabide metalico Izy, codigo 2060.C37, Deca ou equivalente</t>
  </si>
  <si>
    <t>Barra de apoio, Linha conforto, codigo 2310.C.080.POL, aco inox polido, DECA ou equivalente</t>
  </si>
  <si>
    <t>Barra de apoio, Linha conforto, codigo 2310.C.070.POL, aco inox polido, DECA ou equivalente</t>
  </si>
  <si>
    <t>Barra de apoio, Linha conforto, codigo 2310.C.040.POL, aco inox polido, DECA ou equivalente</t>
  </si>
  <si>
    <t>Cadeira articulada para banho, fornecimento e instalacao</t>
  </si>
  <si>
    <t>"Barra metalica com pintura cinza para protecao dos espelhos e chuveiro infantil d=1 1/4"""</t>
  </si>
  <si>
    <t>16.1</t>
  </si>
  <si>
    <t>16.2</t>
  </si>
  <si>
    <t>16.3</t>
  </si>
  <si>
    <t>16.4</t>
  </si>
  <si>
    <t>16.5</t>
  </si>
  <si>
    <t>16.6</t>
  </si>
  <si>
    <t>16.8</t>
  </si>
  <si>
    <t>16.9</t>
  </si>
  <si>
    <t>16.10</t>
  </si>
  <si>
    <t>16.7</t>
  </si>
  <si>
    <t>Abrigo para Central de GLP, em concreto</t>
  </si>
  <si>
    <t>Tela metalica para ventilacao com requadro em aluminio</t>
  </si>
  <si>
    <t>Envelope de concreto para protecao de tubo enterrado, espessura 3cm</t>
  </si>
  <si>
    <t>Instalacao basica para abrigo de gas (capacidade 4 cilindros GLP de 45 kg)</t>
  </si>
  <si>
    <t>"Placa de sinalizacao em PVC, fotoluminescente, ""Perigo inflamavel"""</t>
  </si>
  <si>
    <t>17.1</t>
  </si>
  <si>
    <t>17.2</t>
  </si>
  <si>
    <t>17.3</t>
  </si>
  <si>
    <t>17.4</t>
  </si>
  <si>
    <t>17.5</t>
  </si>
  <si>
    <t>17.6</t>
  </si>
  <si>
    <t>17.8</t>
  </si>
  <si>
    <t>17.9</t>
  </si>
  <si>
    <t>17.10</t>
  </si>
  <si>
    <t>17.11</t>
  </si>
  <si>
    <t>17.12</t>
  </si>
  <si>
    <t>17.13</t>
  </si>
  <si>
    <t>17.7</t>
  </si>
  <si>
    <t>17.14</t>
  </si>
  <si>
    <t>17.15</t>
  </si>
  <si>
    <t>17.16</t>
  </si>
  <si>
    <t>17.17</t>
  </si>
  <si>
    <t>17.18</t>
  </si>
  <si>
    <t>17.19</t>
  </si>
  <si>
    <t>17.20</t>
  </si>
  <si>
    <t>17.21</t>
  </si>
  <si>
    <t>17.22</t>
  </si>
  <si>
    <t>17.23</t>
  </si>
  <si>
    <t>17.24</t>
  </si>
  <si>
    <t>Extintor ABC 6KG</t>
  </si>
  <si>
    <t>Extintor CO2 6KG</t>
  </si>
  <si>
    <t>"Niple duplo aco galvanizado 2 1/2"""</t>
  </si>
  <si>
    <t>"Te aco galvanizado 2 1/2"""</t>
  </si>
  <si>
    <t>"Tubo aco galvanizado 65mm 2 1/2"""</t>
  </si>
  <si>
    <t>"Adaptador em aco galvanziado para caixa dagua 2.1/2"" x 65mm"</t>
  </si>
  <si>
    <t xml:space="preserve"> "Adaptador storz roscas internas 2 1/2"""</t>
  </si>
  <si>
    <t>Caixa para abrigo de mangueira 90x60x25 cm</t>
  </si>
  <si>
    <t>Quadro de Distribuicao de embutir, completo, (para 12 disjuntores monopolares, com barramento para as fases, neutro e para protecao, metalico, pintura eletrostatica epoxi cor bege, c/ porta, trinco e acessorios)</t>
  </si>
  <si>
    <t>"Chave para conexao de mangueira tipo stroz engate rapido dupla 1 1/2"" x 1 1/2"""</t>
  </si>
  <si>
    <t>"Tampao ferro fundido para passeio com inscricao ""Incendio"" 50X50cm"</t>
  </si>
  <si>
    <t>Luminaria de emergencia de blocos auconomos de LED, com autonomia de 2h</t>
  </si>
  <si>
    <t>Marcacao de piso para localizacao de extintor, dimensoes 100x100cm</t>
  </si>
  <si>
    <t>Central de alarme</t>
  </si>
  <si>
    <t>Bomba hidraulioca 3 cv</t>
  </si>
  <si>
    <t>Alarme sonoro/visual com acionador manual</t>
  </si>
  <si>
    <t>Fita anticorrosiva 5cmx30m (2 camadas)</t>
  </si>
  <si>
    <t>"Mangueiras de incendio de nylon 1 1/2"" 16mm"</t>
  </si>
  <si>
    <t>"Registro bruto de gaveta insutrial 2 1/2"""</t>
  </si>
  <si>
    <t>"Valvula de retencao vertical 2 1/2"""</t>
  </si>
  <si>
    <t>"Placa de sinalizacao em PVC, fotoluminescente, ""Proibido fumar"""</t>
  </si>
  <si>
    <t>Caixa de passagem modulada DN 30cm</t>
  </si>
  <si>
    <t>Caixa de gordura simples CG 37cm</t>
  </si>
  <si>
    <t>18.1.1</t>
  </si>
  <si>
    <t>18.1.2</t>
  </si>
  <si>
    <t>18.1.3</t>
  </si>
  <si>
    <t>18.1.4</t>
  </si>
  <si>
    <t>Quadro de Distribuicao de embutir, completo, (para 18 disjuntores monopolares, com barramento para as fases, neutro e para protecao, metalico, pintura eletrostatica epoxi cor bege, c/ porta, trinco e acessorios)</t>
  </si>
  <si>
    <t>Quadro de Distribuicao de embutir, completo, (para 24 disjuntores monopolares, com barramento para as fases, neutro e para protecao, metalico, pintura eletrostatica epoxi cor bege, c/ porta, trinco e acessorios)</t>
  </si>
  <si>
    <t>Quadro de medicao fornecimento e instalacao</t>
  </si>
  <si>
    <t>18.2.1</t>
  </si>
  <si>
    <t>18.2.2</t>
  </si>
  <si>
    <t>18.2.3</t>
  </si>
  <si>
    <t>18.2.4</t>
  </si>
  <si>
    <t>18.2.5</t>
  </si>
  <si>
    <t>18.2.6</t>
  </si>
  <si>
    <t>18.2.7</t>
  </si>
  <si>
    <t>18.2.8</t>
  </si>
  <si>
    <t>18.2.9</t>
  </si>
  <si>
    <t>18.2.10</t>
  </si>
  <si>
    <t>18.2.11</t>
  </si>
  <si>
    <t>18.2.12</t>
  </si>
  <si>
    <t>18.2.13</t>
  </si>
  <si>
    <t>18.2.14</t>
  </si>
  <si>
    <t>18.2.15</t>
  </si>
  <si>
    <t>Disjuntor unipolar termomagnetico 13A</t>
  </si>
  <si>
    <t>Disjuntor unipolar termomagnetico 16A</t>
  </si>
  <si>
    <t>Disjuntor unipolar termomagnetico 20A</t>
  </si>
  <si>
    <t>Disjuntor unipolar termomagnetico 32A</t>
  </si>
  <si>
    <t>Disjuntor tripolar termomagnetico 25A</t>
  </si>
  <si>
    <t>Disjuntor unipolar termomagnetico 25A</t>
  </si>
  <si>
    <t>Disjuntor tripolar termomagnetico 32A</t>
  </si>
  <si>
    <t>Disjuntor tripolar termomagnetico 80A</t>
  </si>
  <si>
    <t>Disjuntor tripolar termomagnetico 200A</t>
  </si>
  <si>
    <t>Interruptor bipolar DR 100A</t>
  </si>
  <si>
    <t>Interruptor bipolar DR 25A</t>
  </si>
  <si>
    <t>Interruptor bipolar DR 63A</t>
  </si>
  <si>
    <t>Interruptor bipolar DR 80A</t>
  </si>
  <si>
    <t>Dispositivo de protecao contra surto 175V 40KA</t>
  </si>
  <si>
    <t>Dispositivo de protecao contra surto 175V 80KA</t>
  </si>
  <si>
    <t>18.3.1</t>
  </si>
  <si>
    <t>18.3.2</t>
  </si>
  <si>
    <t>18.3.3</t>
  </si>
  <si>
    <t>18.3.4</t>
  </si>
  <si>
    <t>18.3.5</t>
  </si>
  <si>
    <t>18.3.6</t>
  </si>
  <si>
    <t>18.3.7</t>
  </si>
  <si>
    <t>18.3.8</t>
  </si>
  <si>
    <t>18.3.9</t>
  </si>
  <si>
    <t>18.3.10</t>
  </si>
  <si>
    <t>18.3.11</t>
  </si>
  <si>
    <t>Caixa de passagem 30x30cm em alvenaria com tampa de ferro fundido tipo leve</t>
  </si>
  <si>
    <t>"Caixa de Passagem PVC 4x2"" fornecimento e instalacao"</t>
  </si>
  <si>
    <t>Caixa inspecao aterramento 250x250x400mm</t>
  </si>
  <si>
    <t>"Caixa de passage PVC octogonal 3"" fornecimento e instalacao"</t>
  </si>
  <si>
    <t>18.4.1</t>
  </si>
  <si>
    <t>18.4.2</t>
  </si>
  <si>
    <t>18.4.3</t>
  </si>
  <si>
    <t>18.4.4</t>
  </si>
  <si>
    <t>18.4.5</t>
  </si>
  <si>
    <t>18.4.6</t>
  </si>
  <si>
    <t>18.4.7</t>
  </si>
  <si>
    <t>18.4.8</t>
  </si>
  <si>
    <t>18.4.9</t>
  </si>
  <si>
    <t>18.4.10</t>
  </si>
  <si>
    <t>18.4.11</t>
  </si>
  <si>
    <t>18.5.1</t>
  </si>
  <si>
    <t>18.6.1</t>
  </si>
  <si>
    <t>Eletrocalha lisa tipo U 150x75mm com tampa, inclusive conexoes</t>
  </si>
  <si>
    <t>18.6.2</t>
  </si>
  <si>
    <t>18.6.3</t>
  </si>
  <si>
    <t>18.6.4</t>
  </si>
  <si>
    <t>18.6.5</t>
  </si>
  <si>
    <t>18.6.6</t>
  </si>
  <si>
    <t>18.6.7</t>
  </si>
  <si>
    <t>18.6.8</t>
  </si>
  <si>
    <t>18.6.9</t>
  </si>
  <si>
    <t>18.6.10</t>
  </si>
  <si>
    <t>18.6.11</t>
  </si>
  <si>
    <t>18.6.12</t>
  </si>
  <si>
    <t>18.6.13</t>
  </si>
  <si>
    <t>18.6.14</t>
  </si>
  <si>
    <t>18.6.15</t>
  </si>
  <si>
    <t>18.6.16</t>
  </si>
  <si>
    <t>Tomada universal, 10A, cor branca, completa</t>
  </si>
  <si>
    <t>Tomada universal, 20A, cor branca, completa</t>
  </si>
  <si>
    <t>Tomada dupla 10A, completa</t>
  </si>
  <si>
    <t>Interruptor 1 tecla simples e tomada</t>
  </si>
  <si>
    <t>Interruptor 1 tecla paralela e tomada</t>
  </si>
  <si>
    <t>Interruptor 1 tecla simples</t>
  </si>
  <si>
    <t>Interruptor 3 teclas simples</t>
  </si>
  <si>
    <t>Luminarias embutir 2x16W completa</t>
  </si>
  <si>
    <t>Luminarias embutir 2x36W completa</t>
  </si>
  <si>
    <t>Luminarias sobrepor 2x36W completa</t>
  </si>
  <si>
    <t>Luminaria com aletas embutir 2x36 completa</t>
  </si>
  <si>
    <t>Luminaria de piso, com lampada vapor metalico 70W</t>
  </si>
  <si>
    <t>Projetor com lampada de vapor metalico 150W</t>
  </si>
  <si>
    <t>Projetor com lampada de vapor metalico 250W</t>
  </si>
  <si>
    <t>Arandelas de sobrepor com 1 lampada fluorescente compacta de 60W</t>
  </si>
  <si>
    <t>19.1</t>
  </si>
  <si>
    <t>19.2</t>
  </si>
  <si>
    <t>19.3</t>
  </si>
  <si>
    <t>19.4</t>
  </si>
  <si>
    <t>Switch de 48 portas</t>
  </si>
  <si>
    <t>Guias de cabos simples</t>
  </si>
  <si>
    <t>Guia de Cabos Vertical, fechado</t>
  </si>
  <si>
    <t>Guia de Cabos Vertical</t>
  </si>
  <si>
    <t>Guia de Cabos Superior, fechado</t>
  </si>
  <si>
    <t>Anel organizador de cabos</t>
  </si>
  <si>
    <t>Bandeja deslizante perfurada</t>
  </si>
  <si>
    <t>"Mini rack de parede 19"" x 8u x 450mm"</t>
  </si>
  <si>
    <t>Access Point Wireless 2.4 GHz 300Mpbs fornecimento e instalacao</t>
  </si>
  <si>
    <t>20.3</t>
  </si>
  <si>
    <t>20.4</t>
  </si>
  <si>
    <t>20.5</t>
  </si>
  <si>
    <t>Cabo UTP 6 (24AWG)</t>
  </si>
  <si>
    <t>Cabo coaxial</t>
  </si>
  <si>
    <t>Tomada de embutir RJ 45 com 1 modulo</t>
  </si>
  <si>
    <t>Tomada completa TV/SAT</t>
  </si>
  <si>
    <t>Conector emenda para cabo coaxial</t>
  </si>
  <si>
    <t>Caixa de passagem em alvenaria 30x30x30 com tampa de ferro fundido</t>
  </si>
  <si>
    <t> Caixa de passagem em PVC ou ferro de embutir no teto 30x30x12</t>
  </si>
  <si>
    <t>"Caixa de passagem PVC 4x2"" fornecimento e instalacao"</t>
  </si>
  <si>
    <t>"Eletroduto PVC flexivel 3/4"", inclusive conexoes"</t>
  </si>
  <si>
    <t>Eletrocalha lisa com tampa 100 x 50 mm, inclusive conexoes</t>
  </si>
  <si>
    <t>21.1</t>
  </si>
  <si>
    <t>21.3</t>
  </si>
  <si>
    <t>21.5</t>
  </si>
  <si>
    <t>22.2</t>
  </si>
  <si>
    <t>21.2</t>
  </si>
  <si>
    <t>21.4</t>
  </si>
  <si>
    <t>Coifa de Centro em Aco Inox de 1500x1000x600</t>
  </si>
  <si>
    <t>Duto de ligacao 1000 X 0.80mm</t>
  </si>
  <si>
    <t>Chapeu chines em aluminio</t>
  </si>
  <si>
    <t>Exaustor mecanico para banheiro 80m3/h com duto flexivel kit</t>
  </si>
  <si>
    <t>22.1</t>
  </si>
  <si>
    <t>"Para raios tipo Franklin em aco inox 3 pontas em haste de 3 m. x 1.1/2"" tipo simples"</t>
  </si>
  <si>
    <t>"Abracadeira guia reforcada 2"""</t>
  </si>
  <si>
    <t>Clips galvanizado</t>
  </si>
  <si>
    <t>Caixa de equalizacao de potencias 200x200mm em aco com barramento, expessura 6 mm</t>
  </si>
  <si>
    <t>Escavacao de vala para aterramento</t>
  </si>
  <si>
    <t>"Haste tipo coopperweld 5/8"" x 2,40m."</t>
  </si>
  <si>
    <t>Cabo de cobre nu 16 mm2</t>
  </si>
  <si>
    <t>"Caixa de inspecao, PVC de 12"", com tampa de ferro fundido,conforme detalhe no projeto"</t>
  </si>
  <si>
    <t>Bancada em granito cinza andorinha espessura 2cm, conforme projeto</t>
  </si>
  <si>
    <t>Prateleira,acabamentos em granito cinza andorinha espessura 2cm, conforme projeto</t>
  </si>
  <si>
    <t>Prateleiras e escaninhos em mdf</t>
  </si>
  <si>
    <t>Mao francesa metalica para apoio das pratelerias e bancadas</t>
  </si>
  <si>
    <t>Fita adesiva antiderrapante 50mm para degraus dos banheiros</t>
  </si>
  <si>
    <t>Alca de icamento</t>
  </si>
  <si>
    <t>Suporte de luz piloto</t>
  </si>
  <si>
    <t>Suporte para cinto de seguranca</t>
  </si>
  <si>
    <t>Suporte para Para raio</t>
  </si>
  <si>
    <t>Escada interna e externa tipo marinheiro, inclusive pintura</t>
  </si>
  <si>
    <t>Guarda corpo de 1,0m de altura</t>
  </si>
  <si>
    <t>Chapa de aco carbono de alta resistencia a corrosao e de qualidade estrutural e solda interna e externa, para confeccao do reservatorioconforme projeto</t>
  </si>
  <si>
    <t>Sistema de ancoragem com 6 nichos, conforme projeto</t>
  </si>
  <si>
    <t>Preparo de superficie: jateamento abrasivo ao metal branco (interno e externo), padrao AS 3.</t>
  </si>
  <si>
    <t>Acabamento interno: duas demaos de espessura seca de primer Epoxi</t>
  </si>
  <si>
    <t>Acabamento externo: uma demao de espessura seca de primer Epoxi</t>
  </si>
  <si>
    <t>Pintura Externa: uma demao de poliuretano na cor amarelo</t>
  </si>
  <si>
    <t>Limpeza de obra</t>
  </si>
  <si>
    <t>Placa de inauguracao em chapa de aco galvanizado 0,47x0,57m</t>
  </si>
  <si>
    <t>1.0</t>
  </si>
  <si>
    <t>2.0</t>
  </si>
  <si>
    <t>2.1</t>
  </si>
  <si>
    <t>3.0</t>
  </si>
  <si>
    <t>3.1</t>
  </si>
  <si>
    <t>3.2</t>
  </si>
  <si>
    <t>3.3</t>
  </si>
  <si>
    <t>3.4</t>
  </si>
  <si>
    <t>3.5</t>
  </si>
  <si>
    <t>4.0</t>
  </si>
  <si>
    <t>4.1</t>
  </si>
  <si>
    <t>4.2</t>
  </si>
  <si>
    <t>4.3</t>
  </si>
  <si>
    <t>4.4</t>
  </si>
  <si>
    <t>5.0</t>
  </si>
  <si>
    <t>5.1</t>
  </si>
  <si>
    <t>5.2</t>
  </si>
  <si>
    <t>5.3</t>
  </si>
  <si>
    <t>6.0</t>
  </si>
  <si>
    <t>6.1</t>
  </si>
  <si>
    <t>6.2</t>
  </si>
  <si>
    <t>6.3</t>
  </si>
  <si>
    <t>6.4</t>
  </si>
  <si>
    <t>6.5</t>
  </si>
  <si>
    <t>6.6</t>
  </si>
  <si>
    <t>6.7</t>
  </si>
  <si>
    <t>7.0</t>
  </si>
  <si>
    <t>8.0</t>
  </si>
  <si>
    <t>9.0</t>
  </si>
  <si>
    <t>10.0</t>
  </si>
  <si>
    <t>10.1</t>
  </si>
  <si>
    <t>10.2</t>
  </si>
  <si>
    <t>11.0</t>
  </si>
  <si>
    <t>12.0</t>
  </si>
  <si>
    <t>12.1</t>
  </si>
  <si>
    <t>12.2</t>
  </si>
  <si>
    <t>13.1</t>
  </si>
  <si>
    <t>13.0</t>
  </si>
  <si>
    <t>14.0</t>
  </si>
  <si>
    <t>15.0</t>
  </si>
  <si>
    <t>16.0</t>
  </si>
  <si>
    <t>17.0</t>
  </si>
  <si>
    <t>18.0</t>
  </si>
  <si>
    <t>19.0</t>
  </si>
  <si>
    <t>20.0</t>
  </si>
  <si>
    <t>21.0</t>
  </si>
  <si>
    <t>22.0</t>
  </si>
  <si>
    <t>23.0</t>
  </si>
  <si>
    <t>18.2</t>
  </si>
  <si>
    <t>18.4</t>
  </si>
  <si>
    <t>18.5</t>
  </si>
  <si>
    <t>20.1</t>
  </si>
  <si>
    <t>20.2</t>
  </si>
  <si>
    <t>23.1</t>
  </si>
  <si>
    <t>18.1</t>
  </si>
  <si>
    <t>18.3</t>
  </si>
  <si>
    <t>18.6</t>
  </si>
  <si>
    <t>23.2</t>
  </si>
  <si>
    <t>2.2</t>
  </si>
  <si>
    <t>2.3</t>
  </si>
  <si>
    <t xml:space="preserve"> EDIFICACAO</t>
  </si>
  <si>
    <t>SERVICOS PRELIMINARES</t>
  </si>
  <si>
    <t>MOVIMENTO DE TERRA PARA FUNDACOES</t>
  </si>
  <si>
    <t>MURETA E ABRIGO GAS</t>
  </si>
  <si>
    <t>CASTELO D'AGUA</t>
  </si>
  <si>
    <t>CONCRETO ARMADO PARA FUNDACOES SAPATAS</t>
  </si>
  <si>
    <t>FUNDACOES</t>
  </si>
  <si>
    <t>CONCRETO ARMADO PARA FUNDACOES VIGAS BALDRAMES</t>
  </si>
  <si>
    <t>FUNDACAO DO CASTELO D'AGUA</t>
  </si>
  <si>
    <t>ABRIGO DE GAS BLOCOS</t>
  </si>
  <si>
    <t>MURETA E ABRIGO DE GAS VIGAS BALDRAME</t>
  </si>
  <si>
    <t>CONCRETO ARMADO PILARES</t>
  </si>
  <si>
    <t>SUPERESTRUTURA</t>
  </si>
  <si>
    <t>CONCRETO ARMADO VIGAS</t>
  </si>
  <si>
    <t>CONCRETO ARMADO MURETA PILARES</t>
  </si>
  <si>
    <t>CONCRETO ARMADO CASA DE GAS PILARES, VIGAS E LAJE</t>
  </si>
  <si>
    <t>SISTEMA DE VEDACAO VERTICAL</t>
  </si>
  <si>
    <t>ELEMENTOS VAZADOS</t>
  </si>
  <si>
    <t>ALVENARIA DE VEDACAO</t>
  </si>
  <si>
    <t>ALVENARIA DA MURETA</t>
  </si>
  <si>
    <t>ESQUADRIAS</t>
  </si>
  <si>
    <t>PORTAS DE MADEIRA</t>
  </si>
  <si>
    <t>FERRAGENS E ACESSORIOS</t>
  </si>
  <si>
    <t>PORTAS EM ALUMINIO</t>
  </si>
  <si>
    <t>PORTAS DE VIDRO PV</t>
  </si>
  <si>
    <t>JANELAS DE ALUMINIO JA</t>
  </si>
  <si>
    <t>VIDROS</t>
  </si>
  <si>
    <t>ESQUADRIA GRADIL METALICO</t>
  </si>
  <si>
    <t>SISTEMAS DE COBERTURA</t>
  </si>
  <si>
    <t>REVESTIMENTOS INTERNO E EXTERNO</t>
  </si>
  <si>
    <t>IMPERMEABILIZACAO</t>
  </si>
  <si>
    <t>PAVIMENTACAO INTERNA</t>
  </si>
  <si>
    <t>SISTEMAS DE PISOS</t>
  </si>
  <si>
    <t>PAVIMENTACAO EXTERNA</t>
  </si>
  <si>
    <t>PINTURAS E ACABAMENTOS</t>
  </si>
  <si>
    <t>TUBULACOES E CONEXOES DE PVC RIGIDO</t>
  </si>
  <si>
    <t>INSTALACAO HIDRAULICA</t>
  </si>
  <si>
    <t>TUBULACOES E CONEXOES METAIS</t>
  </si>
  <si>
    <t>DRENAGEM DE AGUAS PLUVIAIS</t>
  </si>
  <si>
    <t>TUBULACOES E CONEXOES DE PVC</t>
  </si>
  <si>
    <t>ACESSORIOS</t>
  </si>
  <si>
    <t>INSTALACAO SANITARIA</t>
  </si>
  <si>
    <t>Tubo de PVC rigido 40mm, fornec. e instalacao</t>
  </si>
  <si>
    <t>Tubo de PVC rigido 75mm, fornec. e instalacao</t>
  </si>
  <si>
    <t>LOUCAS, ACESSORIOS E METAIS</t>
  </si>
  <si>
    <t>INSTALACAO DE GAS COMBUSTIVEL</t>
  </si>
  <si>
    <t>SISTEMA DE PROTECAO CONTRA INCENDIO</t>
  </si>
  <si>
    <t>CENTRO DE DISTRIBUICAO</t>
  </si>
  <si>
    <t>INSTALACAO ELETRICA 220V</t>
  </si>
  <si>
    <t>DISJUNTORES</t>
  </si>
  <si>
    <t>ELETRODUTOS E ACESSORIOS</t>
  </si>
  <si>
    <t>CABOS E FIOS (CONDUTORES)</t>
  </si>
  <si>
    <t>ELETROCALHAS</t>
  </si>
  <si>
    <t>ILUMINACAO E TOMADAS</t>
  </si>
  <si>
    <t>INSTALACOES DE REDE ESTRUTURADA</t>
  </si>
  <si>
    <t>EQUIPAMENTOS PASSIVOS</t>
  </si>
  <si>
    <t>CABOS EM PAR TRANCADOS</t>
  </si>
  <si>
    <t>TOMADAS</t>
  </si>
  <si>
    <t>CAIXAS E ACESSORIOS</t>
  </si>
  <si>
    <t>SISTEMA DE EXAUSTAO MECANICA</t>
  </si>
  <si>
    <t>SISTEMA DE PROTECAO CONTRA DESCARGAS ATMOSFERICAS (SPDA)</t>
  </si>
  <si>
    <t>SERVICOS COMPLEMENTARES</t>
  </si>
  <si>
    <t>GERAIS</t>
  </si>
  <si>
    <t>CAIXA DAGUA 30.000L</t>
  </si>
  <si>
    <t>Peitoril em granito cinza, largura=17,00cm espessura variavel e pingadeira</t>
  </si>
  <si>
    <t>SERVICOS FINAIS</t>
  </si>
  <si>
    <t>TOTAL</t>
  </si>
  <si>
    <t>"Patch Panel 19"" 24 portas, Categoria 6"</t>
  </si>
  <si>
    <t>Interruptor 2 teclas simples</t>
  </si>
  <si>
    <t>Alvenaria de vedacao horizontal em tijolos ceramicos dimensoes nominais: 14x19x39, assentamento em argamassa no traco 1:2:8 (cimento, cal e areia) para parede externa</t>
  </si>
  <si>
    <t>"Adaptador sol. curto com bolsa rosca para registro 20mm 1/2"", fornecimento e instalacao"</t>
  </si>
  <si>
    <t>"Adaptador sol. curto com bolsa rosca para registro 25mm 3/4"", fornecimento e instalacao"</t>
  </si>
  <si>
    <t>Juncao simples 100mm 100mm, fornecimento e instalacao</t>
  </si>
  <si>
    <t>Terminal de Ventilacao 50mm</t>
  </si>
  <si>
    <t>Torneira de parede de uso geral para jardim ou tanque</t>
  </si>
  <si>
    <t>Torneira para lavatorio com acionamento por alavanca</t>
  </si>
  <si>
    <t>"Eletroduto PVC rigido roscavel 1.1/4"", inclusive conexoes"</t>
  </si>
  <si>
    <t>"Eletroduto PVC flexivel 1"", inclusive conexoes"</t>
  </si>
  <si>
    <t>"Conjunto de mastros para bandeiras em tubo ferro galvanizado telescopico (alt= 7m (3mx2"" + 4mx1 1/2"")"</t>
  </si>
  <si>
    <t>Bancos de concreto</t>
  </si>
  <si>
    <t>TOTAL GERAL    ===============================&gt;</t>
  </si>
  <si>
    <t>LOCAL: NO MUNICÍPIO DE PAUDALHO/PE</t>
  </si>
  <si>
    <t>CRONOGRAMA FÍSICO-FINANCEIRO</t>
  </si>
  <si>
    <t>VALOR TOTAL R$</t>
  </si>
  <si>
    <t>ÍTEM</t>
  </si>
  <si>
    <t>SERVIÇOS</t>
  </si>
  <si>
    <t>PERÍODO</t>
  </si>
  <si>
    <t xml:space="preserve"> (R$)</t>
  </si>
  <si>
    <t>30 dias</t>
  </si>
  <si>
    <t>60 dias</t>
  </si>
  <si>
    <t>90 dias</t>
  </si>
  <si>
    <t>120 dias</t>
  </si>
  <si>
    <t>150 dias</t>
  </si>
  <si>
    <t>180 dias</t>
  </si>
  <si>
    <t>%</t>
  </si>
  <si>
    <t>VALOR</t>
  </si>
  <si>
    <t>PERCENTUAL NO PERIODO</t>
  </si>
  <si>
    <t xml:space="preserve"> PERCENTUAL ACUMULADO</t>
  </si>
  <si>
    <t>TOTAL DO PERÍODO (R$)</t>
  </si>
  <si>
    <t>TOTAL ACUMULADO (R$)</t>
  </si>
  <si>
    <t>210 dias</t>
  </si>
  <si>
    <t>240 dias</t>
  </si>
  <si>
    <t>270 dias</t>
  </si>
  <si>
    <t>300 dias</t>
  </si>
  <si>
    <t>330 dias</t>
  </si>
  <si>
    <t>360 dias</t>
  </si>
  <si>
    <t>Sondagem do terreno (minimo de 2 furos com 7m de profundidade para ate 200m²)</t>
  </si>
  <si>
    <t>Armacao de aco CA 50 8mm, incluso fornecimento, corte, dobra e colocacao</t>
  </si>
  <si>
    <t>Armacao de aco CA 50  12,5mm, incluso fornecimento, corte, dobra e colocacao</t>
  </si>
  <si>
    <t>Armacao de aco CA 60  5,0mm, incluso fornecimento, corte, dobra e colocacao</t>
  </si>
  <si>
    <t>Armacao de aco CA 50  6,3mm, incluso fornecimento, corte, dobra e colocacao</t>
  </si>
  <si>
    <t>Armacao de aco CA 50  8mm, incluso fornecimento, corte, dobra e colocacao</t>
  </si>
  <si>
    <t>Armacao de aco CA 50  10mm, incluso fornecimento, corte, dobra e colocacao</t>
  </si>
  <si>
    <t>Estaca  25cm escavada manualmente fck= 15MPa, sem armacao 7m</t>
  </si>
  <si>
    <t>Armacao de aco CA 50  25mm, incluso fornecimento, corte, dobra e colocacao</t>
  </si>
  <si>
    <t>Armacao de aco CA 60  4,2mm, incluso fornecimento, corte, dobra e colocacao</t>
  </si>
  <si>
    <t>Estaca  30cm escavada manualmente fck= 15MPa, sem armacao</t>
  </si>
  <si>
    <t xml:space="preserve"> Armacao de aco CA 50  12,5mm, incluso fornecimento, corte, dobra e colocacao</t>
  </si>
  <si>
    <t>Tubo PVC soldavel  85mm, fornecimento e instalacao</t>
  </si>
  <si>
    <t>Tubo PVC soldavel  110mm, fornecimento e instalacao</t>
  </si>
  <si>
    <t>Tubo de PVC 100mm, fornecimento e instalacao</t>
  </si>
  <si>
    <t>Tubo de PVC 150mm, fornecimento e instalacao</t>
  </si>
  <si>
    <t>Ralo hemisferico (formato abacaxi) de ferro fundido, 100mm</t>
  </si>
  <si>
    <t>"Tubo de Aco Galvanizado  3/4"", inclusive conexoes"</t>
  </si>
  <si>
    <t>"Eletroduto PVC flexivel corrugado reforcado, 25mm (DN 3/4""), inclusive conexoes"</t>
  </si>
  <si>
    <t>"Eletroduto PVC flexivel corrugado reforcado, 32mm (DN 1""), inclusive conexoes"</t>
  </si>
  <si>
    <t>"Eletroduto PVC rigido roscavel, 40mm (DN 1 1/4""), inclusive conexoes"</t>
  </si>
  <si>
    <t>"Eletroduto PVC rigido roscavel, 50mm (DN 1 1/2""), inclusive conexoes"</t>
  </si>
  <si>
    <t>"Eletroduto PVC rigido roscavel, 60mm (DN 2""), inclusive conexoes"</t>
  </si>
  <si>
    <t>"Eletroduto PVC rigido roscavel, 75mm (DN 2 1/2""), inclusive conexoes"</t>
  </si>
  <si>
    <t>"Eletroduto PVC rigido roscavel, 85mm (DN 3""), inclusive conexoes"</t>
  </si>
  <si>
    <t>"Eletroduto Aco Galvanizado ,  1"", fornecimento e instalacao"</t>
  </si>
  <si>
    <t> "Eletroduto Aco Galvanizado ,  3/4"", fornecimento e instalacao"</t>
  </si>
  <si>
    <t>"Eletroduto Aco Galvanizado ,  2"", fornecimento e instalacao"</t>
  </si>
  <si>
    <t>Calha em chapa metalica Nº 22 desenvolvimento de 63 cm</t>
  </si>
  <si>
    <t>Joelho PVC 45º 100mm fornecimento e instalacao</t>
  </si>
  <si>
    <t>Joelho PVC 45º 75mm fornecimento e instalacao</t>
  </si>
  <si>
    <t>Joelho PVC 45º 50mm fornecimento e instalacao</t>
  </si>
  <si>
    <t>Joelho PVC 45º 40mm fornecimento e instalacao</t>
  </si>
  <si>
    <t>Torneira eletrica LorenEasy, LORENZETTI ou equivalente</t>
  </si>
  <si>
    <t>Regulador 1º estagio com manometro</t>
  </si>
  <si>
    <t>Regulador 2º estagio com registro</t>
  </si>
  <si>
    <t>"Cotovelo 90º galvanizado 2 1/2"""</t>
  </si>
  <si>
    <t>"Esguicho 1½"" x 16mm tipo jato solido com engate rapido para mangueira"</t>
  </si>
  <si>
    <t>"Registro globo 2 1/2"" 45º"</t>
  </si>
  <si>
    <t>"Tampao cego  1½"" com corrente tipo Storz e engate rapido"</t>
  </si>
  <si>
    <t>"Uniao ferro galvanizado  2½"" com assento conico"</t>
  </si>
  <si>
    <t>Placa de sinalizacao em PVC fotoluminescente, dimensoes ate 480cm²</t>
  </si>
  <si>
    <t>Condutor de cobre unipolar, isolacao em PVC/70ºC, camada de protecao em PVC, nao propagador de chamas, classe de tensao 750V, encordoamento classe 5, flexivel, com a seguinte secao nominal: #2,5 mm²</t>
  </si>
  <si>
    <t>Condutor de cobre unipolar, isolacao em PVC/70ºC, camada de protecao em PVC, nao propagador de chamas, classe de tensao 750V, encordoamento classe 5, flexivel, com a seguinte secao nominal: #4 mm²</t>
  </si>
  <si>
    <t>Condutor de cobre unipolar, isolacao em PVC/70ºC, camada de protecao em PVC, nao propagador de chamas, classe de tensao 750V, encordoamento classe 5, flexivel, com a seguinte secao nominal: #6 mm²</t>
  </si>
  <si>
    <t>Condutor de cobre unipolar, isolacao em PVC/70ºC, camada de protecao em PVC, nao propagador de chamas, classe de tensao 750V, encordoamento classe 5, flexivel, com a seguinte secao nominal: #10 mm²</t>
  </si>
  <si>
    <t>Condutor de cobre unipolar, isolacao em PVC/70ºC, camada de protecao em PVC, nao propagador de chamas, classe de tensao 750V, encordoamento classe 5, flexivel, com a seguinte secao nominal: #16 mm²</t>
  </si>
  <si>
    <t>Condutor de cobre unipolar, isolacao em PVC/70ºC, camada de protecao em PVC, nao propagador de chamas, classe de tensao 750V, encordoamento classe 5, flexivel, com a seguinte secao nominal: #25 mm²</t>
  </si>
  <si>
    <t>Condutor de cobre unipolar, isolacao em PVC/70ºC, camada de protecao em PVC, nao propagador de chamas, classe de tensao 750V, encordoamento classe 5, flexivel, com a seguinte secao nominal: #35 mm²</t>
  </si>
  <si>
    <t>Condutor de cobre unipolar, isolacao em PVC/70ºC, camada de protecao em PVC, nao propagador de chamas, classe de tensao 750V, encordoamento classe 5, flexivel, com a seguinte secao nominal: #50 mm²</t>
  </si>
  <si>
    <t>Condutor de cobre unipolar, isolacao em PVC/70ºC, camada de protecao em PVC, nao propagador de chamas, classe de tensao 750V, encordoamento classe 5, flexivel, com a seguinte secao nominal: #70 mm²</t>
  </si>
  <si>
    <t>Condutor de cobre unipolar, isolacao em PVC/70ºC, camada de protecao em PVC, nao propagador de chamas, classe de tensao 750V, encordoamento classe 5, flexivel, com a seguinte secao nominal: #95 mm²</t>
  </si>
  <si>
    <t>Condutor de cobre unipolar, isolacao em PVC/70ºC, camada de protecao em PVC, nao propagador de chamas, classe de tensao 750V, encordoamento classe 5, flexivel, com a seguinte secao nominal: #120 mm²</t>
  </si>
  <si>
    <t>Cabos de conexoes  Patch cord categoria 6 2,5 metros</t>
  </si>
  <si>
    <t>Cordoalha de cobre nu 35mm²</t>
  </si>
  <si>
    <t xml:space="preserve"> Cordoalha de cobre nu 50mm²</t>
  </si>
  <si>
    <t>UNID.</t>
  </si>
  <si>
    <t>QUANT.</t>
  </si>
  <si>
    <t>PREÇO UNITÁRIO COM BDI</t>
  </si>
  <si>
    <t>VALOR TOTAL</t>
  </si>
  <si>
    <t>CÓDIGO</t>
  </si>
  <si>
    <t>FONTE</t>
  </si>
  <si>
    <t>74209/1</t>
  </si>
  <si>
    <t>SINAPI</t>
  </si>
  <si>
    <t>SEINFRA</t>
  </si>
  <si>
    <t>74077/2</t>
  </si>
  <si>
    <t>C2290</t>
  </si>
  <si>
    <t>74220/1</t>
  </si>
  <si>
    <t>79517/1</t>
  </si>
  <si>
    <t>76444/1</t>
  </si>
  <si>
    <t>73907/6</t>
  </si>
  <si>
    <t>74007/1</t>
  </si>
  <si>
    <t>74254/2</t>
  </si>
  <si>
    <t>73942/2</t>
  </si>
  <si>
    <t>74138/3</t>
  </si>
  <si>
    <t>74156/2</t>
  </si>
  <si>
    <t>73937/4</t>
  </si>
  <si>
    <t>73935/2</t>
  </si>
  <si>
    <t>73988/1</t>
  </si>
  <si>
    <t>73910/3</t>
  </si>
  <si>
    <t>73906/3</t>
  </si>
  <si>
    <t>73910/5</t>
  </si>
  <si>
    <t>MERCADO</t>
  </si>
  <si>
    <t>74070/3</t>
  </si>
  <si>
    <t>74071/2</t>
  </si>
  <si>
    <t>73838/1</t>
  </si>
  <si>
    <t>73809/1</t>
  </si>
  <si>
    <t>C4559</t>
  </si>
  <si>
    <t>74106/1</t>
  </si>
  <si>
    <t>73886/1</t>
  </si>
  <si>
    <t>C4294</t>
  </si>
  <si>
    <t>73907/3</t>
  </si>
  <si>
    <t>73922/5</t>
  </si>
  <si>
    <t>C4623</t>
  </si>
  <si>
    <t>C2284</t>
  </si>
  <si>
    <t>C2285</t>
  </si>
  <si>
    <t>73892/2</t>
  </si>
  <si>
    <t>73764/4</t>
  </si>
  <si>
    <t>C4624</t>
  </si>
  <si>
    <t>74236/1</t>
  </si>
  <si>
    <t>C1207</t>
  </si>
  <si>
    <t>74065/2</t>
  </si>
  <si>
    <t>74065/1</t>
  </si>
  <si>
    <t>C0505</t>
  </si>
  <si>
    <t>C0508</t>
  </si>
  <si>
    <t>C0504</t>
  </si>
  <si>
    <t>73870/4</t>
  </si>
  <si>
    <t>74181/1</t>
  </si>
  <si>
    <t>74179/1</t>
  </si>
  <si>
    <t>74178/1</t>
  </si>
  <si>
    <t>74175/1</t>
  </si>
  <si>
    <t>74174/1</t>
  </si>
  <si>
    <t>74051/2</t>
  </si>
  <si>
    <t>74104/1</t>
  </si>
  <si>
    <t>74198/2</t>
  </si>
  <si>
    <t>74197/1</t>
  </si>
  <si>
    <t>C4642</t>
  </si>
  <si>
    <t>74072/3</t>
  </si>
  <si>
    <t>74138/2</t>
  </si>
  <si>
    <t>73976/3</t>
  </si>
  <si>
    <t>C1250</t>
  </si>
  <si>
    <t>73976/8</t>
  </si>
  <si>
    <t>73795/6</t>
  </si>
  <si>
    <t>10765/ORSE</t>
  </si>
  <si>
    <t>ORSE</t>
  </si>
  <si>
    <t>C4628</t>
  </si>
  <si>
    <t>74131/5</t>
  </si>
  <si>
    <t>74131/6</t>
  </si>
  <si>
    <t>74130/1</t>
  </si>
  <si>
    <t>74130/4</t>
  </si>
  <si>
    <t>74130/5</t>
  </si>
  <si>
    <t>C4531</t>
  </si>
  <si>
    <t>C4530</t>
  </si>
  <si>
    <t>C4562</t>
  </si>
  <si>
    <t>73860/8</t>
  </si>
  <si>
    <t>73860/9</t>
  </si>
  <si>
    <t>73860/10</t>
  </si>
  <si>
    <t>73860/11</t>
  </si>
  <si>
    <t>73860/12</t>
  </si>
  <si>
    <t>73860/13</t>
  </si>
  <si>
    <t>73860/22</t>
  </si>
  <si>
    <t>73860/14</t>
  </si>
  <si>
    <t>73860/15</t>
  </si>
  <si>
    <t>C0525</t>
  </si>
  <si>
    <t>C0529</t>
  </si>
  <si>
    <t>73953/6</t>
  </si>
  <si>
    <t>07798/ORSE</t>
  </si>
  <si>
    <t>07588/ORSE</t>
  </si>
  <si>
    <t>C4540</t>
  </si>
  <si>
    <t>C4412</t>
  </si>
  <si>
    <t>C2045</t>
  </si>
  <si>
    <t>74041/1</t>
  </si>
  <si>
    <t>C1154</t>
  </si>
  <si>
    <t>C3768</t>
  </si>
  <si>
    <t>03320/ORSE</t>
  </si>
  <si>
    <t>01089/ORSE</t>
  </si>
  <si>
    <t>C4568</t>
  </si>
  <si>
    <t>C4567</t>
  </si>
  <si>
    <t>08439/ORSE</t>
  </si>
  <si>
    <t>C4533</t>
  </si>
  <si>
    <t>C0544</t>
  </si>
  <si>
    <t>C1158</t>
  </si>
  <si>
    <t>Exaustor axial interno vazao 40m³/min.</t>
  </si>
  <si>
    <t>73962/13</t>
  </si>
  <si>
    <t>C0864</t>
  </si>
  <si>
    <t>C4065</t>
  </si>
  <si>
    <t>C2910</t>
  </si>
  <si>
    <t>C0361</t>
  </si>
  <si>
    <t>C1869</t>
  </si>
  <si>
    <t>C1520</t>
  </si>
  <si>
    <t>C2041</t>
  </si>
  <si>
    <t>C4409</t>
  </si>
  <si>
    <t>74125/001</t>
  </si>
  <si>
    <t>73838/001</t>
  </si>
  <si>
    <t>3794/001</t>
  </si>
  <si>
    <t>ATESTADO DE CAPACIDADE TÉCNICA</t>
  </si>
  <si>
    <t>ESPECÍFICAÇÕES</t>
  </si>
  <si>
    <t>UD</t>
  </si>
  <si>
    <t>M²</t>
  </si>
  <si>
    <r>
      <t>LOCAL:</t>
    </r>
    <r>
      <rPr>
        <sz val="16"/>
        <rFont val="Arial"/>
        <family val="2"/>
      </rPr>
      <t xml:space="preserve"> . PAUDALHO-PE</t>
    </r>
  </si>
  <si>
    <t>4.3.2</t>
  </si>
  <si>
    <t>4.3.3</t>
  </si>
  <si>
    <t>4.3.4</t>
  </si>
  <si>
    <t>4.4.5</t>
  </si>
  <si>
    <t>4.4.6</t>
  </si>
  <si>
    <t>19.1.1</t>
  </si>
  <si>
    <t>19.1.2</t>
  </si>
  <si>
    <t>19.1.3</t>
  </si>
  <si>
    <t>19.1.4</t>
  </si>
  <si>
    <t>19.1.5</t>
  </si>
  <si>
    <t>19.1.6</t>
  </si>
  <si>
    <t>19.1.7</t>
  </si>
  <si>
    <t>19.1.8</t>
  </si>
  <si>
    <t>19.1.9</t>
  </si>
  <si>
    <t>19.1.10</t>
  </si>
  <si>
    <t>19.2.1</t>
  </si>
  <si>
    <t>19.2.2</t>
  </si>
  <si>
    <t>19.2.3</t>
  </si>
  <si>
    <t>19.3.1</t>
  </si>
  <si>
    <t>19.3.2</t>
  </si>
  <si>
    <t>19.3.3</t>
  </si>
  <si>
    <t>19.4.1</t>
  </si>
  <si>
    <t>19.4.2</t>
  </si>
  <si>
    <t>19.4.3</t>
  </si>
  <si>
    <t>19.5</t>
  </si>
  <si>
    <t>19.5.1</t>
  </si>
  <si>
    <t>19.5.2</t>
  </si>
  <si>
    <t>19.5.3</t>
  </si>
  <si>
    <t>19.5.4</t>
  </si>
  <si>
    <t>19.5.5</t>
  </si>
  <si>
    <t>19.5.6</t>
  </si>
  <si>
    <t>19.5.7</t>
  </si>
  <si>
    <t>21.6</t>
  </si>
  <si>
    <t>21.7</t>
  </si>
  <si>
    <t>21.8</t>
  </si>
  <si>
    <t>21.9</t>
  </si>
  <si>
    <t>21.10</t>
  </si>
  <si>
    <t>22.1.1</t>
  </si>
  <si>
    <t>22.1.2</t>
  </si>
  <si>
    <t>22.1.3</t>
  </si>
  <si>
    <t>22.1.4</t>
  </si>
  <si>
    <t>22.1.5</t>
  </si>
  <si>
    <t>22.1.6</t>
  </si>
  <si>
    <t>22.1.7</t>
  </si>
  <si>
    <t>22.1.8</t>
  </si>
  <si>
    <t>22.2.1</t>
  </si>
  <si>
    <t>22.2.2</t>
  </si>
  <si>
    <t>22.2.3</t>
  </si>
  <si>
    <t>22.2.4</t>
  </si>
  <si>
    <t>22.2.5</t>
  </si>
  <si>
    <t>22.2.6</t>
  </si>
  <si>
    <t>22.2.7</t>
  </si>
  <si>
    <t>22.2.8</t>
  </si>
  <si>
    <t>22.2.9</t>
  </si>
  <si>
    <t>22.2.10</t>
  </si>
  <si>
    <t>22.2.11</t>
  </si>
  <si>
    <t>22.2.12</t>
  </si>
  <si>
    <r>
      <t>OBJETO: CONTRATAÇAO DE EMPRESA DE ENGENHARIA PARA EXECUÇO DOS SERVIÇOS DE  CONCLUSÃO D</t>
    </r>
    <r>
      <rPr>
        <sz val="10"/>
        <rFont val="Verdana"/>
        <family val="2"/>
      </rPr>
      <t>A</t>
    </r>
    <r>
      <rPr>
        <b/>
        <sz val="10"/>
        <rFont val="Verdana"/>
        <family val="2"/>
      </rPr>
      <t xml:space="preserve"> CRECHE MUNICIPAL LOTEAMENTO PRIMAVERA, NO MUNICÍPIO DO PAUDALHO/PE.</t>
    </r>
  </si>
  <si>
    <t>PREFEITURA MUNICIPAL DO PAUDALHO - PE
SECRETARIA DE DESENVOLVIMENTO URBANO E AGRÁRIO</t>
  </si>
  <si>
    <t>Atestado(s) de capacidade técnico-operacional (certidão ou declaração) que comprove(m) que a Licitante tenha executado, para órgão ou entidade da administração pública direta ou indireta, federal, estadual, municipal ou do Distrito Federal, ou ainda para EMPRESA privada, experiência na execução de objeto de mesmo caráter e de igual complexidade ou superior, que comprove a parcela relevante, de acordo com a tabela adiante, elaborada pela Secretaria de Desenvolvimento Urbano e Agrário, conforme anotação em acervo técnico e atestado de execução, emitido por pessoa jurídica de direito público ou privado, não se admitindo atestado(s) de fiscalização da execução de obras/serviços:</t>
  </si>
  <si>
    <t>Comprovação da capacitação técnico-profissional, mediante apresentação de Certidão de Acervo Técnico – CAT, expedida pelo CREA ou CAU da região pertinente, nos termos da legislação aplicável, em nome do(s) responsável(is) técnico(s) e/ou membros da equipe técnica que participarão da obra, que demonstre a Anotação de Responsabilidade Técnica - ART ou o Registro de Responsabilidade Técnica - RRT, relativo à execução dos serviços que compõem as parcelas de maior relevância técnica e valor (conforme atestado de capacidade técnica) significativo da contratação, a saber:</t>
  </si>
  <si>
    <t>OBJETO: CONTRATAÇÃO DE EMPRESA DE ENGENHARIA PARA EXECUÇÃO DO SERVIÇO DE CONSTRUÇÃO DA CRECHE MUNICIPAL CAZUZA PINHEIRO RAMOS, PAUDALHO – PE. COM RECURSO PROVENIENTE DO MINISTÉRIO DA EDUCAÇÃO/ FUNDO NACIONAL DESENVOLVIMENTO EDUCACIONAL, ATRAVÉS DO PROCESSO N° 23400.003831/2018-63 - CONSTRUÇÃO DE CRECHE TIPO 1.</t>
  </si>
  <si>
    <t>Com objetivo de CONTRATAÇÃO DE EMPRESA DE ENGENHARIA PARA EXECUÇÃO DO SERVIÇO DE CONSTRUÇÃO DA CRECHE MUNICIPAL CAZUZA PINHEIRO RAMOS, PAUDALHO – PE. COM RECURSO PROVENIENTE DO MINISTÉRIO DA EDUCAÇÃO/ FUNDO NACIONAL DESENVOLVIMENTO EDUCACIONAL, ATRAVÉS DO PROCESSO N° 23400.003831/2018-63 - CONSTRUÇÃO DE CRECHE TIPO 1, verificou a necessidade de contratar à empresa com competência necessárias para execução de serviços referentes aos itens prescritos na planilha orçamentaria, seguindo assim em anexo os critérios mínimo para a sua devida execução.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</si>
</sst>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quot;R$ &quot;#,##0_);\(&quot;R$ &quot;#,##0\)"/>
    <numFmt numFmtId="167" formatCode="* #,##0.00\ ;* \(#,##0.00\);* \-#\ ;@\ "/>
  </numFmts>
  <fonts count="38">
    <font>
      <sz val="11"/>
      <color theme="1"/>
      <name val="Calibri"/>
      <family val="2"/>
      <scheme val="minor"/>
    </font>
    <font>
      <sz val="11"/>
      <color theme="1"/>
      <name val="Calibri"/>
      <family val="2"/>
      <scheme val="minor"/>
    </font>
    <font>
      <b/>
      <sz val="14"/>
      <color indexed="8"/>
      <name val="Arial"/>
      <family val="2"/>
    </font>
    <font>
      <sz val="12"/>
      <color indexed="8"/>
      <name val="Arial"/>
      <family val="2"/>
    </font>
    <font>
      <sz val="10"/>
      <name val="Arial"/>
      <family val="2"/>
    </font>
    <font>
      <b/>
      <sz val="10"/>
      <name val="Arial"/>
      <family val="2"/>
    </font>
    <font>
      <sz val="10"/>
      <color theme="1"/>
      <name val="Calibri"/>
      <family val="2"/>
      <scheme val="minor"/>
    </font>
    <font>
      <sz val="10"/>
      <color rgb="FFFF0000"/>
      <name val="Calibri"/>
      <family val="2"/>
      <scheme val="minor"/>
    </font>
    <font>
      <sz val="11"/>
      <color theme="1"/>
      <name val="Arial"/>
      <family val="2"/>
    </font>
    <font>
      <b/>
      <sz val="10"/>
      <color theme="1"/>
      <name val="Verdana"/>
      <family val="2"/>
    </font>
    <font>
      <sz val="10"/>
      <color theme="1"/>
      <name val="Verdana"/>
      <family val="2"/>
    </font>
    <font>
      <b/>
      <sz val="10"/>
      <name val="Verdana"/>
      <family val="2"/>
    </font>
    <font>
      <b/>
      <sz val="10"/>
      <color indexed="8"/>
      <name val="Verdana"/>
      <family val="2"/>
    </font>
    <font>
      <b/>
      <sz val="9"/>
      <name val="Arial"/>
      <family val="2"/>
    </font>
    <font>
      <b/>
      <sz val="8"/>
      <name val="Arial"/>
      <family val="2"/>
    </font>
    <font>
      <sz val="9"/>
      <name val="Arial"/>
      <family val="2"/>
    </font>
    <font>
      <sz val="10"/>
      <color rgb="FF000000"/>
      <name val="Arial1"/>
    </font>
    <font>
      <sz val="10"/>
      <name val="Arial1"/>
    </font>
    <font>
      <sz val="11"/>
      <color rgb="FF000000"/>
      <name val="Calibri"/>
      <family val="2"/>
    </font>
    <font>
      <sz val="11"/>
      <color rgb="FF000000"/>
      <name val="Arial"/>
      <family val="2"/>
    </font>
    <font>
      <sz val="14"/>
      <name val="Arial"/>
      <family val="2"/>
    </font>
    <font>
      <b/>
      <sz val="16"/>
      <name val="Arial"/>
      <family val="2"/>
    </font>
    <font>
      <sz val="16"/>
      <name val="Arial"/>
      <family val="2"/>
    </font>
    <font>
      <b/>
      <sz val="16"/>
      <name val="Aharoni"/>
      <charset val="177"/>
    </font>
    <font>
      <b/>
      <u/>
      <sz val="16"/>
      <name val="Arial"/>
      <family val="2"/>
    </font>
    <font>
      <b/>
      <sz val="16"/>
      <name val="Verdana"/>
      <family val="2"/>
    </font>
    <font>
      <sz val="16"/>
      <color theme="1"/>
      <name val="Calibri"/>
      <family val="2"/>
      <scheme val="minor"/>
    </font>
    <font>
      <b/>
      <sz val="28"/>
      <name val="Arial"/>
      <family val="2"/>
    </font>
    <font>
      <sz val="28"/>
      <name val="Arial"/>
      <family val="2"/>
    </font>
    <font>
      <sz val="28"/>
      <color indexed="8"/>
      <name val="Arial"/>
      <family val="2"/>
    </font>
    <font>
      <b/>
      <sz val="28"/>
      <color indexed="8"/>
      <name val="Arial"/>
      <family val="2"/>
    </font>
    <font>
      <b/>
      <sz val="36"/>
      <name val="Arial"/>
      <family val="2"/>
    </font>
    <font>
      <b/>
      <sz val="48"/>
      <name val="Arial"/>
      <family val="2"/>
    </font>
    <font>
      <b/>
      <sz val="72"/>
      <name val="Arial"/>
      <family val="2"/>
    </font>
    <font>
      <b/>
      <sz val="72"/>
      <color indexed="8"/>
      <name val="Arial"/>
      <family val="2"/>
    </font>
    <font>
      <sz val="8"/>
      <name val="Calibri"/>
      <family val="2"/>
      <scheme val="minor"/>
    </font>
    <font>
      <sz val="10"/>
      <name val="Verdana"/>
      <family val="2"/>
    </font>
    <font>
      <sz val="16"/>
      <color theme="1"/>
      <name val="Arial"/>
      <family val="2"/>
    </font>
  </fonts>
  <fills count="11">
    <fill>
      <patternFill patternType="none"/>
    </fill>
    <fill>
      <patternFill patternType="gray125"/>
    </fill>
    <fill>
      <patternFill patternType="solid">
        <fgColor rgb="FFE0E0E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0" tint="-0.249977111117893"/>
        <bgColor indexed="64"/>
      </patternFill>
    </fill>
    <fill>
      <patternFill patternType="solid">
        <fgColor theme="6" tint="0.59999389629810485"/>
        <bgColor indexed="31"/>
      </patternFill>
    </fill>
    <fill>
      <patternFill patternType="solid">
        <fgColor theme="0"/>
        <bgColor indexed="31"/>
      </patternFill>
    </fill>
    <fill>
      <patternFill patternType="solid">
        <fgColor theme="0" tint="-0.34998626667073579"/>
        <bgColor indexed="64"/>
      </patternFill>
    </fill>
    <fill>
      <patternFill patternType="solid">
        <fgColor theme="6"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3">
    <xf numFmtId="0" fontId="0" fillId="0" borderId="0"/>
    <xf numFmtId="44" fontId="1" fillId="0" borderId="0" applyFont="0" applyFill="0" applyBorder="0" applyAlignment="0" applyProtection="0"/>
    <xf numFmtId="43" fontId="1" fillId="0" borderId="0" applyFont="0" applyFill="0" applyBorder="0" applyAlignment="0" applyProtection="0"/>
    <xf numFmtId="0" fontId="4" fillId="0" borderId="0"/>
    <xf numFmtId="0" fontId="4" fillId="0" borderId="0"/>
    <xf numFmtId="164" fontId="4" fillId="0" borderId="0" applyFill="0" applyBorder="0" applyAlignment="0" applyProtection="0"/>
    <xf numFmtId="9" fontId="4" fillId="0" borderId="0" applyFill="0" applyBorder="0" applyAlignment="0" applyProtection="0"/>
    <xf numFmtId="0" fontId="16" fillId="0" borderId="0" applyBorder="0" applyProtection="0"/>
    <xf numFmtId="0" fontId="18" fillId="0" borderId="0" applyNumberFormat="0" applyBorder="0" applyProtection="0"/>
    <xf numFmtId="0" fontId="19" fillId="0" borderId="0"/>
    <xf numFmtId="0" fontId="4" fillId="0" borderId="0"/>
    <xf numFmtId="167" fontId="4" fillId="0" borderId="0" applyFill="0" applyBorder="0" applyAlignment="0" applyProtection="0"/>
    <xf numFmtId="9" fontId="1" fillId="0" borderId="0" applyFont="0" applyFill="0" applyBorder="0" applyAlignment="0" applyProtection="0"/>
  </cellStyleXfs>
  <cellXfs count="150">
    <xf numFmtId="0" fontId="0" fillId="0" borderId="0" xfId="0"/>
    <xf numFmtId="0" fontId="0" fillId="0" borderId="0" xfId="0" applyAlignment="1">
      <alignment horizontal="center"/>
    </xf>
    <xf numFmtId="0" fontId="2" fillId="0" borderId="0" xfId="0" applyFont="1" applyBorder="1" applyAlignment="1">
      <alignment vertical="center" wrapText="1"/>
    </xf>
    <xf numFmtId="0" fontId="5" fillId="0" borderId="0" xfId="3" applyFont="1" applyFill="1" applyBorder="1" applyAlignment="1">
      <alignment vertical="justify" wrapText="1"/>
    </xf>
    <xf numFmtId="0" fontId="5" fillId="0" borderId="0" xfId="3" applyFont="1" applyFill="1" applyBorder="1" applyAlignment="1">
      <alignment vertical="top" wrapText="1"/>
    </xf>
    <xf numFmtId="0" fontId="3" fillId="0" borderId="2" xfId="0" applyFont="1" applyBorder="1" applyAlignment="1"/>
    <xf numFmtId="0" fontId="3" fillId="0" borderId="0" xfId="0" applyFont="1" applyBorder="1" applyAlignment="1"/>
    <xf numFmtId="0" fontId="6" fillId="0" borderId="0" xfId="0" applyFont="1" applyFill="1"/>
    <xf numFmtId="0" fontId="7" fillId="0" borderId="0" xfId="0" applyFont="1" applyFill="1"/>
    <xf numFmtId="0" fontId="6" fillId="0" borderId="0" xfId="0" applyFont="1"/>
    <xf numFmtId="0" fontId="0" fillId="0" borderId="2" xfId="0" applyFill="1" applyBorder="1" applyAlignment="1">
      <alignment vertical="center"/>
    </xf>
    <xf numFmtId="0" fontId="0" fillId="0" borderId="0" xfId="0" applyAlignment="1">
      <alignment horizontal="center" vertical="center"/>
    </xf>
    <xf numFmtId="0" fontId="0" fillId="0" borderId="0" xfId="0" applyAlignment="1">
      <alignment vertical="center"/>
    </xf>
    <xf numFmtId="0" fontId="8" fillId="0" borderId="0" xfId="0" applyFont="1" applyBorder="1" applyAlignment="1">
      <alignment horizontal="left" vertical="center"/>
    </xf>
    <xf numFmtId="0" fontId="8" fillId="0" borderId="1" xfId="0" applyFont="1" applyBorder="1" applyAlignment="1">
      <alignment horizontal="left" vertical="center"/>
    </xf>
    <xf numFmtId="0" fontId="10" fillId="3" borderId="1" xfId="0" applyFont="1" applyFill="1" applyBorder="1" applyAlignment="1">
      <alignment horizontal="center" vertical="justify" wrapText="1"/>
    </xf>
    <xf numFmtId="0" fontId="10" fillId="3" borderId="1" xfId="0" applyFont="1" applyFill="1" applyBorder="1" applyAlignment="1">
      <alignment horizontal="center" vertical="center" wrapText="1"/>
    </xf>
    <xf numFmtId="44" fontId="9" fillId="3" borderId="1" xfId="0" applyNumberFormat="1" applyFont="1" applyFill="1" applyBorder="1" applyAlignment="1">
      <alignment horizontal="left" vertical="center"/>
    </xf>
    <xf numFmtId="0" fontId="10" fillId="0" borderId="1" xfId="0" applyFont="1" applyFill="1" applyBorder="1" applyAlignment="1">
      <alignment horizontal="center" vertical="center" wrapText="1"/>
    </xf>
    <xf numFmtId="44" fontId="10" fillId="0" borderId="1" xfId="1" applyFont="1" applyFill="1" applyBorder="1" applyAlignment="1">
      <alignment horizontal="center" vertical="center" wrapText="1"/>
    </xf>
    <xf numFmtId="44" fontId="10" fillId="0" borderId="1" xfId="1" applyFont="1" applyFill="1" applyBorder="1" applyAlignment="1">
      <alignment horizontal="left" vertical="center" wrapText="1"/>
    </xf>
    <xf numFmtId="44" fontId="10" fillId="0" borderId="1" xfId="1" applyFont="1" applyFill="1" applyBorder="1" applyAlignment="1">
      <alignment horizontal="left" vertical="center"/>
    </xf>
    <xf numFmtId="0" fontId="9" fillId="2" borderId="1" xfId="0" applyFont="1" applyFill="1" applyBorder="1" applyAlignment="1">
      <alignment horizontal="center" vertical="center" wrapText="1"/>
    </xf>
    <xf numFmtId="0" fontId="9" fillId="3" borderId="1" xfId="0" applyFont="1" applyFill="1" applyBorder="1" applyAlignment="1">
      <alignment horizontal="justify" vertical="justify"/>
    </xf>
    <xf numFmtId="0" fontId="9" fillId="3" borderId="1" xfId="0" applyFont="1" applyFill="1" applyBorder="1" applyAlignment="1">
      <alignment horizontal="justify" vertical="justify" wrapText="1"/>
    </xf>
    <xf numFmtId="0" fontId="9" fillId="3" borderId="1" xfId="0" applyFont="1" applyFill="1" applyBorder="1" applyAlignment="1">
      <alignment horizontal="justify" vertical="center" wrapText="1"/>
    </xf>
    <xf numFmtId="0" fontId="6" fillId="0" borderId="0" xfId="0" applyFont="1" applyFill="1" applyAlignment="1">
      <alignment vertical="center"/>
    </xf>
    <xf numFmtId="0" fontId="9" fillId="3" borderId="1" xfId="0" applyFont="1" applyFill="1" applyBorder="1" applyAlignment="1">
      <alignment horizontal="center" vertical="center" wrapText="1"/>
    </xf>
    <xf numFmtId="0" fontId="10" fillId="3" borderId="1" xfId="0" applyFont="1" applyFill="1" applyBorder="1" applyAlignment="1">
      <alignment vertical="center" wrapText="1"/>
    </xf>
    <xf numFmtId="0" fontId="10" fillId="0" borderId="1" xfId="0" applyFont="1" applyFill="1" applyBorder="1" applyAlignment="1">
      <alignment horizontal="justify" vertical="justify" wrapText="1"/>
    </xf>
    <xf numFmtId="43" fontId="10" fillId="0" borderId="1" xfId="2" applyFont="1" applyFill="1" applyBorder="1" applyAlignment="1">
      <alignment vertical="center" wrapText="1"/>
    </xf>
    <xf numFmtId="0" fontId="9" fillId="3" borderId="1" xfId="0" applyFont="1" applyFill="1" applyBorder="1" applyAlignment="1">
      <alignment horizontal="center" vertical="center"/>
    </xf>
    <xf numFmtId="0" fontId="10" fillId="3" borderId="1" xfId="0" applyFont="1" applyFill="1" applyBorder="1" applyAlignment="1">
      <alignment horizontal="center" vertical="center"/>
    </xf>
    <xf numFmtId="0" fontId="0" fillId="0" borderId="1" xfId="0" applyFill="1" applyBorder="1" applyAlignment="1">
      <alignment vertical="center"/>
    </xf>
    <xf numFmtId="0" fontId="0" fillId="0" borderId="1" xfId="0" applyBorder="1"/>
    <xf numFmtId="0" fontId="0" fillId="0" borderId="1" xfId="0" applyBorder="1" applyAlignment="1">
      <alignment horizontal="center"/>
    </xf>
    <xf numFmtId="0" fontId="0" fillId="0" borderId="1" xfId="0" applyBorder="1" applyAlignment="1">
      <alignment vertical="center"/>
    </xf>
    <xf numFmtId="0" fontId="0" fillId="0" borderId="1" xfId="0" applyBorder="1" applyAlignment="1">
      <alignment horizontal="center" vertical="center"/>
    </xf>
    <xf numFmtId="0" fontId="4" fillId="0" borderId="1" xfId="4" applyBorder="1"/>
    <xf numFmtId="0" fontId="4" fillId="0" borderId="0" xfId="4"/>
    <xf numFmtId="0" fontId="0" fillId="0" borderId="0" xfId="0" applyFill="1" applyAlignment="1">
      <alignment vertical="center"/>
    </xf>
    <xf numFmtId="0" fontId="5" fillId="0" borderId="0" xfId="4" applyFont="1"/>
    <xf numFmtId="0" fontId="14" fillId="5" borderId="0" xfId="4" applyFont="1" applyFill="1" applyBorder="1"/>
    <xf numFmtId="0" fontId="4" fillId="0" borderId="0" xfId="4" applyBorder="1"/>
    <xf numFmtId="44" fontId="10" fillId="4" borderId="1" xfId="1" applyFont="1" applyFill="1" applyBorder="1" applyAlignment="1">
      <alignment horizontal="left" vertical="center"/>
    </xf>
    <xf numFmtId="44" fontId="6" fillId="0" borderId="0" xfId="0" applyNumberFormat="1" applyFont="1" applyFill="1"/>
    <xf numFmtId="43" fontId="6" fillId="0" borderId="0" xfId="0" applyNumberFormat="1" applyFont="1" applyFill="1"/>
    <xf numFmtId="0" fontId="10" fillId="4" borderId="1" xfId="0" applyFont="1" applyFill="1" applyBorder="1" applyAlignment="1">
      <alignment horizontal="center" vertical="center" wrapText="1"/>
    </xf>
    <xf numFmtId="0" fontId="4" fillId="0" borderId="1" xfId="4" applyFont="1" applyFill="1" applyBorder="1" applyAlignment="1">
      <alignment horizontal="center" vertical="center"/>
    </xf>
    <xf numFmtId="165" fontId="17" fillId="0" borderId="1" xfId="7" applyNumberFormat="1" applyFont="1" applyFill="1" applyBorder="1" applyAlignment="1">
      <alignment horizontal="center" vertical="center" wrapText="1"/>
    </xf>
    <xf numFmtId="0" fontId="4" fillId="4" borderId="1" xfId="4" applyFont="1" applyFill="1" applyBorder="1" applyAlignment="1">
      <alignment horizontal="center" vertical="center"/>
    </xf>
    <xf numFmtId="0" fontId="4" fillId="0" borderId="1" xfId="4" applyFont="1" applyFill="1" applyBorder="1" applyAlignment="1">
      <alignment horizontal="center" vertical="center" wrapText="1"/>
    </xf>
    <xf numFmtId="0" fontId="4" fillId="4" borderId="1" xfId="4" applyFont="1" applyFill="1" applyBorder="1" applyAlignment="1">
      <alignment horizontal="center" vertical="center" wrapText="1"/>
    </xf>
    <xf numFmtId="0" fontId="4" fillId="0" borderId="1" xfId="4" applyNumberFormat="1" applyFont="1" applyFill="1" applyBorder="1" applyAlignment="1">
      <alignment horizontal="center" vertical="center"/>
    </xf>
    <xf numFmtId="2" fontId="4" fillId="0" borderId="1" xfId="0" applyNumberFormat="1" applyFont="1" applyFill="1" applyBorder="1" applyAlignment="1">
      <alignment horizontal="center" vertical="center" wrapText="1"/>
    </xf>
    <xf numFmtId="166" fontId="4" fillId="0" borderId="1" xfId="5" applyNumberFormat="1" applyFont="1" applyFill="1" applyBorder="1" applyAlignment="1">
      <alignment horizontal="center" vertical="center"/>
    </xf>
    <xf numFmtId="0" fontId="4" fillId="0" borderId="1" xfId="9" applyNumberFormat="1" applyFont="1" applyFill="1" applyBorder="1" applyAlignment="1">
      <alignment horizontal="center" vertical="center" wrapText="1"/>
    </xf>
    <xf numFmtId="49" fontId="4" fillId="0" borderId="1" xfId="9" applyNumberFormat="1" applyFont="1" applyFill="1" applyBorder="1" applyAlignment="1">
      <alignment horizontal="center" vertical="center" wrapText="1"/>
    </xf>
    <xf numFmtId="49" fontId="4" fillId="4" borderId="1" xfId="9" applyNumberFormat="1" applyFont="1" applyFill="1" applyBorder="1" applyAlignment="1">
      <alignment horizontal="center" vertical="center" wrapText="1"/>
    </xf>
    <xf numFmtId="0" fontId="4" fillId="0" borderId="1" xfId="4" quotePrefix="1" applyFont="1" applyFill="1" applyBorder="1" applyAlignment="1">
      <alignment horizontal="center" vertical="center" wrapText="1"/>
    </xf>
    <xf numFmtId="1" fontId="4" fillId="0" borderId="1" xfId="4" applyNumberFormat="1" applyFont="1" applyFill="1" applyBorder="1" applyAlignment="1">
      <alignment horizontal="center" vertical="center" wrapText="1"/>
    </xf>
    <xf numFmtId="2" fontId="4" fillId="0" borderId="1" xfId="4" applyNumberFormat="1" applyFont="1"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20" fillId="0" borderId="0" xfId="4" applyFont="1"/>
    <xf numFmtId="0" fontId="22" fillId="0" borderId="5" xfId="4" applyFont="1" applyBorder="1" applyAlignment="1">
      <alignment vertical="center"/>
    </xf>
    <xf numFmtId="0" fontId="22" fillId="0" borderId="8" xfId="4" applyFont="1" applyBorder="1" applyAlignment="1">
      <alignment vertical="center"/>
    </xf>
    <xf numFmtId="0" fontId="22" fillId="0" borderId="10" xfId="4" applyFont="1" applyBorder="1" applyAlignment="1">
      <alignment vertical="center"/>
    </xf>
    <xf numFmtId="0" fontId="22" fillId="0" borderId="12" xfId="4" applyFont="1" applyBorder="1" applyAlignment="1">
      <alignment vertical="center"/>
    </xf>
    <xf numFmtId="0" fontId="22" fillId="0" borderId="14" xfId="4" applyFont="1" applyFill="1" applyBorder="1" applyAlignment="1">
      <alignment vertical="center"/>
    </xf>
    <xf numFmtId="0" fontId="22" fillId="0" borderId="15" xfId="4" applyFont="1" applyFill="1" applyBorder="1" applyAlignment="1">
      <alignment horizontal="left" vertical="center" shrinkToFit="1"/>
    </xf>
    <xf numFmtId="0" fontId="22" fillId="0" borderId="15" xfId="4" applyFont="1" applyBorder="1" applyAlignment="1">
      <alignment vertical="center"/>
    </xf>
    <xf numFmtId="0" fontId="22" fillId="0" borderId="16" xfId="4" applyFont="1" applyBorder="1" applyAlignment="1">
      <alignment vertical="center"/>
    </xf>
    <xf numFmtId="0" fontId="22" fillId="0" borderId="1" xfId="4" applyFont="1" applyBorder="1"/>
    <xf numFmtId="164" fontId="27" fillId="5" borderId="1" xfId="5" applyFont="1" applyFill="1" applyBorder="1" applyAlignment="1">
      <alignment horizontal="center" vertical="center"/>
    </xf>
    <xf numFmtId="0" fontId="28" fillId="5" borderId="1" xfId="4" applyFont="1" applyFill="1" applyBorder="1" applyAlignment="1">
      <alignment vertical="center"/>
    </xf>
    <xf numFmtId="3" fontId="27" fillId="5" borderId="1" xfId="4" applyNumberFormat="1" applyFont="1" applyFill="1" applyBorder="1" applyAlignment="1">
      <alignment horizontal="center" vertical="center"/>
    </xf>
    <xf numFmtId="0" fontId="27" fillId="6" borderId="1" xfId="0" applyFont="1" applyFill="1" applyBorder="1" applyAlignment="1">
      <alignment horizontal="center" vertical="center" wrapText="1"/>
    </xf>
    <xf numFmtId="0" fontId="27" fillId="6" borderId="1" xfId="0" applyFont="1" applyFill="1" applyBorder="1" applyAlignment="1">
      <alignment horizontal="left" vertical="center" wrapText="1"/>
    </xf>
    <xf numFmtId="44" fontId="29" fillId="5" borderId="1" xfId="1" applyFont="1" applyFill="1" applyBorder="1" applyAlignment="1">
      <alignment horizontal="center" vertical="center"/>
    </xf>
    <xf numFmtId="10" fontId="29" fillId="5" borderId="1" xfId="6" applyNumberFormat="1" applyFont="1" applyFill="1" applyBorder="1" applyAlignment="1">
      <alignment horizontal="center" vertical="center"/>
    </xf>
    <xf numFmtId="164" fontId="29" fillId="5" borderId="1" xfId="5" applyFont="1" applyFill="1" applyBorder="1" applyAlignment="1">
      <alignment horizontal="center" vertical="center"/>
    </xf>
    <xf numFmtId="164" fontId="30" fillId="5" borderId="1" xfId="5" applyFont="1" applyFill="1" applyBorder="1" applyAlignment="1">
      <alignment vertical="center"/>
    </xf>
    <xf numFmtId="0" fontId="27" fillId="5" borderId="1" xfId="4" applyFont="1" applyFill="1" applyBorder="1" applyAlignment="1">
      <alignment vertical="center"/>
    </xf>
    <xf numFmtId="164" fontId="30" fillId="5" borderId="1" xfId="5" applyNumberFormat="1" applyFont="1" applyFill="1" applyBorder="1" applyAlignment="1">
      <alignment vertical="center"/>
    </xf>
    <xf numFmtId="0" fontId="31" fillId="0" borderId="15" xfId="0" applyFont="1" applyFill="1" applyBorder="1" applyAlignment="1">
      <alignment vertical="center"/>
    </xf>
    <xf numFmtId="0" fontId="31" fillId="0" borderId="15" xfId="4" applyFont="1" applyFill="1" applyBorder="1" applyAlignment="1">
      <alignment horizontal="left" vertical="center" shrinkToFit="1"/>
    </xf>
    <xf numFmtId="44" fontId="33" fillId="0" borderId="15" xfId="1" applyFont="1" applyFill="1" applyBorder="1" applyAlignment="1">
      <alignment horizontal="center" vertical="center" shrinkToFit="1"/>
    </xf>
    <xf numFmtId="9" fontId="0" fillId="0" borderId="0" xfId="12" applyFont="1"/>
    <xf numFmtId="0" fontId="22" fillId="9" borderId="1" xfId="4" applyFont="1" applyFill="1" applyBorder="1"/>
    <xf numFmtId="0" fontId="27" fillId="9" borderId="1" xfId="4" applyFont="1" applyFill="1" applyBorder="1" applyAlignment="1">
      <alignment horizontal="center" vertical="center"/>
    </xf>
    <xf numFmtId="164" fontId="27" fillId="9" borderId="1" xfId="5" applyFont="1" applyFill="1" applyBorder="1" applyAlignment="1">
      <alignment horizontal="center" vertical="center"/>
    </xf>
    <xf numFmtId="0" fontId="20" fillId="9" borderId="0" xfId="4" applyFont="1" applyFill="1"/>
    <xf numFmtId="0" fontId="22" fillId="3" borderId="4" xfId="4" applyFont="1" applyFill="1" applyBorder="1"/>
    <xf numFmtId="0" fontId="27" fillId="3" borderId="4" xfId="4" applyFont="1" applyFill="1" applyBorder="1" applyAlignment="1">
      <alignment horizontal="center" vertical="center"/>
    </xf>
    <xf numFmtId="164" fontId="27" fillId="3" borderId="4" xfId="5" applyFont="1" applyFill="1" applyBorder="1" applyAlignment="1">
      <alignment horizontal="center" vertical="center"/>
    </xf>
    <xf numFmtId="0" fontId="20" fillId="3" borderId="0" xfId="4" applyFont="1" applyFill="1"/>
    <xf numFmtId="4" fontId="21" fillId="7" borderId="18" xfId="10" applyNumberFormat="1" applyFont="1" applyFill="1" applyBorder="1" applyAlignment="1">
      <alignment vertical="center"/>
    </xf>
    <xf numFmtId="0" fontId="26" fillId="0" borderId="0" xfId="0" applyFont="1" applyAlignment="1">
      <alignment horizontal="left"/>
    </xf>
    <xf numFmtId="0" fontId="11" fillId="4" borderId="1" xfId="3" applyFont="1" applyFill="1" applyBorder="1" applyAlignment="1">
      <alignment horizontal="left" vertical="center"/>
    </xf>
    <xf numFmtId="0" fontId="11" fillId="0" borderId="1" xfId="3" applyFont="1" applyFill="1" applyBorder="1" applyAlignment="1">
      <alignment horizontal="left" vertical="top" wrapText="1"/>
    </xf>
    <xf numFmtId="0" fontId="9" fillId="0" borderId="1" xfId="0" applyFont="1" applyFill="1" applyBorder="1" applyAlignment="1">
      <alignment horizontal="center" vertical="center"/>
    </xf>
    <xf numFmtId="44" fontId="9"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12" fillId="0" borderId="1" xfId="0" applyFont="1" applyBorder="1" applyAlignment="1">
      <alignment horizontal="center" vertical="center"/>
    </xf>
    <xf numFmtId="0" fontId="11" fillId="4" borderId="1" xfId="3" applyFont="1" applyFill="1" applyBorder="1" applyAlignment="1">
      <alignment horizontal="left" vertical="justify"/>
    </xf>
    <xf numFmtId="10" fontId="30" fillId="5" borderId="1" xfId="5" applyNumberFormat="1" applyFont="1" applyFill="1" applyBorder="1" applyAlignment="1">
      <alignment horizontal="center" vertical="center"/>
    </xf>
    <xf numFmtId="10" fontId="30" fillId="5" borderId="1" xfId="6" applyNumberFormat="1" applyFont="1" applyFill="1" applyBorder="1" applyAlignment="1">
      <alignment horizontal="center" vertical="center"/>
    </xf>
    <xf numFmtId="44" fontId="27" fillId="5" borderId="1" xfId="1" applyFont="1" applyFill="1" applyBorder="1" applyAlignment="1">
      <alignment horizontal="center" vertical="center"/>
    </xf>
    <xf numFmtId="0" fontId="34" fillId="0" borderId="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9" xfId="0" applyFont="1" applyBorder="1" applyAlignment="1">
      <alignment horizontal="center" vertical="center" wrapText="1"/>
    </xf>
    <xf numFmtId="0" fontId="32" fillId="0" borderId="1" xfId="3" applyFont="1" applyFill="1" applyBorder="1" applyAlignment="1">
      <alignment horizontal="left" vertical="center" wrapText="1"/>
    </xf>
    <xf numFmtId="0" fontId="32" fillId="0" borderId="9" xfId="3" applyFont="1" applyFill="1" applyBorder="1" applyAlignment="1">
      <alignment horizontal="left" vertical="center" wrapText="1"/>
    </xf>
    <xf numFmtId="0" fontId="32" fillId="0" borderId="3" xfId="3" applyFont="1" applyFill="1" applyBorder="1" applyAlignment="1">
      <alignment horizontal="left" vertical="center" wrapText="1"/>
    </xf>
    <xf numFmtId="0" fontId="32" fillId="0" borderId="11" xfId="3" applyFont="1" applyFill="1" applyBorder="1" applyAlignment="1">
      <alignment horizontal="left" vertical="center" wrapText="1"/>
    </xf>
    <xf numFmtId="0" fontId="32" fillId="0" borderId="4" xfId="4" applyFont="1" applyBorder="1" applyAlignment="1">
      <alignment horizontal="center" vertical="center"/>
    </xf>
    <xf numFmtId="0" fontId="32" fillId="0" borderId="13" xfId="4" applyFont="1" applyBorder="1" applyAlignment="1">
      <alignment horizontal="center" vertical="center"/>
    </xf>
    <xf numFmtId="0" fontId="27" fillId="3" borderId="4" xfId="4" applyFont="1" applyFill="1" applyBorder="1" applyAlignment="1">
      <alignment horizontal="center" vertical="center"/>
    </xf>
    <xf numFmtId="0" fontId="15" fillId="0" borderId="0" xfId="0" applyFont="1" applyFill="1" applyAlignment="1">
      <alignment horizontal="center"/>
    </xf>
    <xf numFmtId="0" fontId="13" fillId="0" borderId="0" xfId="0" applyFont="1" applyFill="1" applyAlignment="1">
      <alignment horizontal="center"/>
    </xf>
    <xf numFmtId="0" fontId="30" fillId="5" borderId="1" xfId="4" applyFont="1" applyFill="1" applyBorder="1" applyAlignment="1">
      <alignment horizontal="left" vertical="center"/>
    </xf>
    <xf numFmtId="3" fontId="27" fillId="9" borderId="1" xfId="4" applyNumberFormat="1" applyFont="1" applyFill="1" applyBorder="1" applyAlignment="1">
      <alignment horizontal="center" vertical="center"/>
    </xf>
    <xf numFmtId="0" fontId="21" fillId="0" borderId="15" xfId="0" applyFont="1" applyFill="1" applyBorder="1" applyAlignment="1">
      <alignment horizontal="center" vertical="center"/>
    </xf>
    <xf numFmtId="167" fontId="22" fillId="0" borderId="17" xfId="11" applyFont="1" applyFill="1" applyBorder="1" applyAlignment="1" applyProtection="1">
      <alignment horizontal="center" vertical="center"/>
    </xf>
    <xf numFmtId="167" fontId="22" fillId="0" borderId="18" xfId="11" applyFont="1" applyFill="1" applyBorder="1" applyAlignment="1" applyProtection="1">
      <alignment horizontal="center" vertical="center"/>
    </xf>
    <xf numFmtId="4" fontId="21" fillId="7" borderId="17" xfId="11" applyNumberFormat="1" applyFont="1" applyFill="1" applyBorder="1" applyAlignment="1" applyProtection="1">
      <alignment horizontal="left" vertical="center" wrapText="1"/>
    </xf>
    <xf numFmtId="4" fontId="21" fillId="7" borderId="19" xfId="11" applyNumberFormat="1" applyFont="1" applyFill="1" applyBorder="1" applyAlignment="1" applyProtection="1">
      <alignment horizontal="left" vertical="center" wrapText="1"/>
    </xf>
    <xf numFmtId="0" fontId="26" fillId="10" borderId="17" xfId="0" applyFont="1" applyFill="1" applyBorder="1" applyAlignment="1">
      <alignment horizontal="left" wrapText="1"/>
    </xf>
    <xf numFmtId="0" fontId="26" fillId="10" borderId="19" xfId="0" applyFont="1" applyFill="1" applyBorder="1" applyAlignment="1">
      <alignment horizontal="left" wrapText="1"/>
    </xf>
    <xf numFmtId="0" fontId="26" fillId="10" borderId="18" xfId="0" applyFont="1" applyFill="1" applyBorder="1" applyAlignment="1">
      <alignment horizontal="left" wrapText="1"/>
    </xf>
    <xf numFmtId="0" fontId="22" fillId="0" borderId="1" xfId="0" applyFont="1" applyFill="1" applyBorder="1" applyAlignment="1">
      <alignment horizontal="left" vertical="center" wrapText="1"/>
    </xf>
    <xf numFmtId="4" fontId="21" fillId="0" borderId="1" xfId="10" applyNumberFormat="1" applyFont="1" applyBorder="1" applyAlignment="1">
      <alignment horizontal="left" vertical="center"/>
    </xf>
    <xf numFmtId="4" fontId="23" fillId="0" borderId="1" xfId="10" applyNumberFormat="1" applyFont="1" applyBorder="1" applyAlignment="1">
      <alignment horizontal="center" vertical="center" wrapText="1"/>
    </xf>
    <xf numFmtId="4" fontId="21" fillId="0" borderId="1" xfId="10" applyNumberFormat="1" applyFont="1" applyBorder="1" applyAlignment="1">
      <alignment horizontal="center" vertical="center" wrapText="1"/>
    </xf>
    <xf numFmtId="4" fontId="24" fillId="0" borderId="1" xfId="10" applyNumberFormat="1" applyFont="1" applyBorder="1" applyAlignment="1">
      <alignment horizontal="center" vertical="center" wrapText="1"/>
    </xf>
    <xf numFmtId="0" fontId="25" fillId="4" borderId="1" xfId="3" applyFont="1" applyFill="1" applyBorder="1" applyAlignment="1">
      <alignment horizontal="left" vertical="justify"/>
    </xf>
    <xf numFmtId="4" fontId="21" fillId="0" borderId="1" xfId="10" applyNumberFormat="1" applyFont="1" applyBorder="1" applyAlignment="1">
      <alignment horizontal="left" vertical="center" wrapText="1"/>
    </xf>
    <xf numFmtId="4" fontId="21" fillId="8" borderId="1" xfId="11" applyNumberFormat="1" applyFont="1" applyFill="1" applyBorder="1" applyAlignment="1" applyProtection="1">
      <alignment horizontal="center" vertical="center"/>
    </xf>
    <xf numFmtId="0" fontId="37" fillId="0" borderId="1" xfId="0" applyFont="1" applyBorder="1" applyAlignment="1">
      <alignment horizontal="justify" vertical="justify" wrapText="1"/>
    </xf>
    <xf numFmtId="0" fontId="26" fillId="0" borderId="1" xfId="0" applyFont="1" applyBorder="1" applyAlignment="1">
      <alignment horizontal="center" vertical="center" wrapText="1"/>
    </xf>
    <xf numFmtId="4" fontId="21" fillId="7" borderId="1" xfId="10" applyNumberFormat="1" applyFont="1" applyFill="1" applyBorder="1" applyAlignment="1">
      <alignment horizontal="center" vertical="center"/>
    </xf>
    <xf numFmtId="43" fontId="22" fillId="0" borderId="1" xfId="0" applyNumberFormat="1" applyFont="1" applyFill="1" applyBorder="1" applyAlignment="1">
      <alignment horizontal="left" vertical="center" wrapText="1"/>
    </xf>
    <xf numFmtId="4" fontId="21" fillId="7" borderId="17" xfId="10" applyNumberFormat="1" applyFont="1" applyFill="1" applyBorder="1" applyAlignment="1">
      <alignment horizontal="center" vertical="center"/>
    </xf>
    <xf numFmtId="4" fontId="21" fillId="7" borderId="18" xfId="10" applyNumberFormat="1" applyFont="1" applyFill="1" applyBorder="1" applyAlignment="1">
      <alignment horizontal="center" vertical="center"/>
    </xf>
    <xf numFmtId="4" fontId="21" fillId="8" borderId="17" xfId="11" applyNumberFormat="1" applyFont="1" applyFill="1" applyBorder="1" applyAlignment="1" applyProtection="1">
      <alignment horizontal="center" vertical="center"/>
    </xf>
    <xf numFmtId="4" fontId="21" fillId="8" borderId="18" xfId="11" applyNumberFormat="1" applyFont="1" applyFill="1" applyBorder="1" applyAlignment="1" applyProtection="1">
      <alignment horizontal="center" vertical="center"/>
    </xf>
    <xf numFmtId="43" fontId="22" fillId="0" borderId="17" xfId="0" applyNumberFormat="1" applyFont="1" applyFill="1" applyBorder="1" applyAlignment="1">
      <alignment horizontal="left" vertical="center" wrapText="1"/>
    </xf>
    <xf numFmtId="0" fontId="22" fillId="0" borderId="18" xfId="0" applyFont="1" applyFill="1" applyBorder="1" applyAlignment="1">
      <alignment horizontal="left" vertical="center" wrapText="1"/>
    </xf>
  </cellXfs>
  <cellStyles count="13">
    <cellStyle name="Excel Built-in Excel Built-in Excel Built-in Excel Built-in Excel Built-in Excel Built-in Excel Built-in Separador de milhares 4" xfId="7"/>
    <cellStyle name="Excel Built-in Normal" xfId="8"/>
    <cellStyle name="Moeda" xfId="1" builtinId="4"/>
    <cellStyle name="Normal" xfId="0" builtinId="0"/>
    <cellStyle name="Normal 10" xfId="3"/>
    <cellStyle name="Normal 2" xfId="4"/>
    <cellStyle name="Normal 3" xfId="10"/>
    <cellStyle name="Normal 3 3" xfId="9"/>
    <cellStyle name="Porcentagem" xfId="12" builtinId="5"/>
    <cellStyle name="Porcentagem 2" xfId="6"/>
    <cellStyle name="Vírgula" xfId="2" builtinId="3"/>
    <cellStyle name="Vírgula 2" xfId="5"/>
    <cellStyle name="Vírgula 3" xfId="11"/>
  </cellStyles>
  <dxfs count="0"/>
  <tableStyles count="0" defaultTableStyle="TableStyleMedium2" defaultPivotStyle="PivotStyleLight16"/>
  <colors>
    <mruColors>
      <color rgb="FFFFFFA7"/>
      <color rgb="FFFFFFCC"/>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18</xdr:row>
      <xdr:rowOff>38100</xdr:rowOff>
    </xdr:from>
    <xdr:to>
      <xdr:col>5</xdr:col>
      <xdr:colOff>161925</xdr:colOff>
      <xdr:row>18</xdr:row>
      <xdr:rowOff>161925</xdr:rowOff>
    </xdr:to>
    <xdr:pic>
      <xdr:nvPicPr>
        <xdr:cNvPr id="18" name="Imagem 17" descr="http://simec.mec.gov.br/imagens/seta_filho.gif">
          <a:extLst>
            <a:ext uri="{FF2B5EF4-FFF2-40B4-BE49-F238E27FC236}">
              <a16:creationId xmlns=""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76925" y="4419600"/>
          <a:ext cx="114300" cy="12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384730</xdr:colOff>
      <xdr:row>0</xdr:row>
      <xdr:rowOff>164825</xdr:rowOff>
    </xdr:from>
    <xdr:to>
      <xdr:col>2</xdr:col>
      <xdr:colOff>62948</xdr:colOff>
      <xdr:row>4</xdr:row>
      <xdr:rowOff>90281</xdr:rowOff>
    </xdr:to>
    <xdr:pic>
      <xdr:nvPicPr>
        <xdr:cNvPr id="604" name="Imagem 137" descr="Descrição: C:\Users\PC03\Downloads\Logo final face-05.png">
          <a:extLst>
            <a:ext uri="{FF2B5EF4-FFF2-40B4-BE49-F238E27FC236}">
              <a16:creationId xmlns="" xmlns:a16="http://schemas.microsoft.com/office/drawing/2014/main" id="{DEE6AEE5-FB74-421F-AED4-DE0AE3C53AC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4730" y="164825"/>
          <a:ext cx="925993" cy="6874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47625</xdr:colOff>
      <xdr:row>18</xdr:row>
      <xdr:rowOff>38100</xdr:rowOff>
    </xdr:from>
    <xdr:ext cx="114300" cy="123825"/>
    <xdr:pic>
      <xdr:nvPicPr>
        <xdr:cNvPr id="70" name="Imagem 69" descr="http://simec.mec.gov.br/imagens/seta_filho.gif">
          <a:extLst>
            <a:ext uri="{FF2B5EF4-FFF2-40B4-BE49-F238E27FC236}">
              <a16:creationId xmlns="" xmlns:a16="http://schemas.microsoft.com/office/drawing/2014/main" id="{291821F0-2299-45F5-9AFB-488CC21687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19875" y="6810375"/>
          <a:ext cx="114300" cy="1238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4</xdr:col>
      <xdr:colOff>597431</xdr:colOff>
      <xdr:row>0</xdr:row>
      <xdr:rowOff>292945</xdr:rowOff>
    </xdr:from>
    <xdr:to>
      <xdr:col>5</xdr:col>
      <xdr:colOff>2095500</xdr:colOff>
      <xdr:row>2</xdr:row>
      <xdr:rowOff>1562100</xdr:rowOff>
    </xdr:to>
    <xdr:pic>
      <xdr:nvPicPr>
        <xdr:cNvPr id="2" name="Imagem 137" descr="Descrição: C:\Users\PC03\Downloads\Logo final face-05.png">
          <a:extLst>
            <a:ext uri="{FF2B5EF4-FFF2-40B4-BE49-F238E27FC236}">
              <a16:creationId xmlns=""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70531" y="292945"/>
          <a:ext cx="3517369" cy="27931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407377</xdr:colOff>
      <xdr:row>0</xdr:row>
      <xdr:rowOff>111125</xdr:rowOff>
    </xdr:from>
    <xdr:to>
      <xdr:col>0</xdr:col>
      <xdr:colOff>1539875</xdr:colOff>
      <xdr:row>2</xdr:row>
      <xdr:rowOff>781998</xdr:rowOff>
    </xdr:to>
    <xdr:pic>
      <xdr:nvPicPr>
        <xdr:cNvPr id="2" name="Picture 2">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7377" y="111125"/>
          <a:ext cx="1132498" cy="10518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78"/>
  <sheetViews>
    <sheetView view="pageBreakPreview" zoomScaleNormal="100" zoomScaleSheetLayoutView="100" workbookViewId="0">
      <selection sqref="A1:H5"/>
    </sheetView>
  </sheetViews>
  <sheetFormatPr defaultRowHeight="15"/>
  <cols>
    <col min="1" max="1" width="9.140625" style="10"/>
    <col min="2" max="2" width="9.5703125" style="63" customWidth="1"/>
    <col min="3" max="3" width="11" style="63" bestFit="1" customWidth="1"/>
    <col min="4" max="4" width="53.85546875" customWidth="1"/>
    <col min="5" max="5" width="8.42578125" style="1" customWidth="1"/>
    <col min="6" max="6" width="11.140625" style="12" bestFit="1" customWidth="1"/>
    <col min="7" max="7" width="13.85546875" style="11" bestFit="1" customWidth="1"/>
    <col min="8" max="8" width="20.42578125" style="14" bestFit="1" customWidth="1"/>
    <col min="10" max="10" width="12.42578125" bestFit="1" customWidth="1"/>
  </cols>
  <sheetData>
    <row r="1" spans="1:18" ht="15" customHeight="1">
      <c r="A1" s="103" t="s">
        <v>1077</v>
      </c>
      <c r="B1" s="103"/>
      <c r="C1" s="103"/>
      <c r="D1" s="103"/>
      <c r="E1" s="103"/>
      <c r="F1" s="103"/>
      <c r="G1" s="103"/>
      <c r="H1" s="103"/>
      <c r="I1" s="2"/>
      <c r="J1" s="2"/>
      <c r="K1" s="2"/>
      <c r="L1" s="2"/>
      <c r="M1" s="2"/>
      <c r="N1" s="2"/>
      <c r="O1" s="2"/>
    </row>
    <row r="2" spans="1:18" ht="15" customHeight="1">
      <c r="A2" s="103"/>
      <c r="B2" s="103"/>
      <c r="C2" s="103"/>
      <c r="D2" s="103"/>
      <c r="E2" s="103"/>
      <c r="F2" s="103"/>
      <c r="G2" s="103"/>
      <c r="H2" s="103"/>
      <c r="I2" s="2"/>
      <c r="J2" s="2"/>
      <c r="K2" s="2"/>
      <c r="L2" s="2"/>
      <c r="M2" s="2"/>
      <c r="N2" s="2"/>
      <c r="O2" s="2"/>
    </row>
    <row r="3" spans="1:18" ht="15" customHeight="1">
      <c r="A3" s="103"/>
      <c r="B3" s="103"/>
      <c r="C3" s="103"/>
      <c r="D3" s="103"/>
      <c r="E3" s="103"/>
      <c r="F3" s="103"/>
      <c r="G3" s="103"/>
      <c r="H3" s="103"/>
      <c r="I3" s="2"/>
      <c r="J3" s="2"/>
      <c r="K3" s="2"/>
      <c r="L3" s="2"/>
      <c r="M3" s="2"/>
      <c r="N3" s="2"/>
      <c r="O3" s="2"/>
    </row>
    <row r="4" spans="1:18" ht="15" customHeight="1">
      <c r="A4" s="103"/>
      <c r="B4" s="103"/>
      <c r="C4" s="103"/>
      <c r="D4" s="103"/>
      <c r="E4" s="103"/>
      <c r="F4" s="103"/>
      <c r="G4" s="103"/>
      <c r="H4" s="103"/>
      <c r="I4" s="2"/>
      <c r="J4" s="2"/>
      <c r="K4" s="2"/>
      <c r="L4" s="2"/>
      <c r="M4" s="2"/>
      <c r="N4" s="2"/>
      <c r="O4" s="2"/>
    </row>
    <row r="5" spans="1:18" ht="15" customHeight="1">
      <c r="A5" s="103"/>
      <c r="B5" s="103"/>
      <c r="C5" s="103"/>
      <c r="D5" s="103"/>
      <c r="E5" s="103"/>
      <c r="F5" s="103"/>
      <c r="G5" s="103"/>
      <c r="H5" s="103"/>
      <c r="I5" s="2"/>
      <c r="J5" s="2"/>
      <c r="K5" s="2"/>
      <c r="L5" s="2"/>
      <c r="M5" s="2"/>
      <c r="N5" s="2"/>
      <c r="O5" s="2"/>
    </row>
    <row r="6" spans="1:18" s="5" customFormat="1" ht="33" customHeight="1">
      <c r="A6" s="104" t="s">
        <v>5</v>
      </c>
      <c r="B6" s="104"/>
      <c r="C6" s="104"/>
      <c r="D6" s="104"/>
      <c r="E6" s="104"/>
      <c r="F6" s="104"/>
      <c r="G6" s="104"/>
      <c r="H6" s="104"/>
      <c r="I6" s="6"/>
      <c r="J6" s="6"/>
      <c r="K6" s="6"/>
      <c r="L6" s="6"/>
      <c r="M6" s="6"/>
      <c r="N6" s="6"/>
      <c r="O6" s="6"/>
      <c r="P6" s="6"/>
      <c r="Q6" s="6"/>
      <c r="R6" s="6"/>
    </row>
    <row r="7" spans="1:18" ht="27" customHeight="1">
      <c r="A7" s="105" t="s">
        <v>1076</v>
      </c>
      <c r="B7" s="105"/>
      <c r="C7" s="105"/>
      <c r="D7" s="105"/>
      <c r="E7" s="105"/>
      <c r="F7" s="105"/>
      <c r="G7" s="105"/>
      <c r="H7" s="105"/>
      <c r="I7" s="3"/>
      <c r="J7" s="3"/>
      <c r="K7" s="3"/>
      <c r="L7" s="3"/>
      <c r="M7" s="3"/>
      <c r="N7" s="3"/>
      <c r="O7" s="3"/>
    </row>
    <row r="8" spans="1:18">
      <c r="A8" s="99" t="s">
        <v>814</v>
      </c>
      <c r="B8" s="99"/>
      <c r="C8" s="99"/>
      <c r="D8" s="99"/>
      <c r="E8" s="99"/>
      <c r="F8" s="99"/>
      <c r="G8" s="99"/>
      <c r="H8" s="99"/>
      <c r="I8" s="3"/>
      <c r="J8" s="3"/>
      <c r="K8" s="3"/>
      <c r="L8" s="3"/>
      <c r="M8" s="3"/>
      <c r="N8" s="3"/>
      <c r="O8" s="3"/>
    </row>
    <row r="9" spans="1:18" ht="15" customHeight="1">
      <c r="A9" s="100"/>
      <c r="B9" s="100"/>
      <c r="C9" s="100"/>
      <c r="D9" s="100"/>
      <c r="E9" s="100"/>
      <c r="F9" s="100"/>
      <c r="G9" s="100"/>
      <c r="H9" s="100"/>
      <c r="I9" s="4"/>
      <c r="J9" s="4"/>
      <c r="K9" s="4"/>
      <c r="L9" s="4"/>
      <c r="M9" s="4"/>
      <c r="N9" s="4"/>
      <c r="O9" s="4"/>
    </row>
    <row r="10" spans="1:18" ht="38.25">
      <c r="A10" s="22" t="s">
        <v>12</v>
      </c>
      <c r="B10" s="22" t="s">
        <v>899</v>
      </c>
      <c r="C10" s="22" t="s">
        <v>900</v>
      </c>
      <c r="D10" s="22" t="s">
        <v>11</v>
      </c>
      <c r="E10" s="22" t="s">
        <v>895</v>
      </c>
      <c r="F10" s="22" t="s">
        <v>896</v>
      </c>
      <c r="G10" s="22" t="s">
        <v>897</v>
      </c>
      <c r="H10" s="22" t="s">
        <v>898</v>
      </c>
    </row>
    <row r="11" spans="1:18" s="7" customFormat="1" ht="12.75">
      <c r="A11" s="27" t="s">
        <v>673</v>
      </c>
      <c r="B11" s="27"/>
      <c r="C11" s="27"/>
      <c r="D11" s="23" t="s">
        <v>734</v>
      </c>
      <c r="E11" s="15"/>
      <c r="F11" s="28"/>
      <c r="G11" s="16"/>
      <c r="H11" s="17">
        <f>SUM(H12:H16)</f>
        <v>9153.6575999999986</v>
      </c>
    </row>
    <row r="12" spans="1:18" s="7" customFormat="1" ht="25.5">
      <c r="A12" s="18" t="s">
        <v>6</v>
      </c>
      <c r="B12" s="48" t="s">
        <v>901</v>
      </c>
      <c r="C12" s="49" t="s">
        <v>902</v>
      </c>
      <c r="D12" s="29" t="s">
        <v>13</v>
      </c>
      <c r="E12" s="18" t="s">
        <v>0</v>
      </c>
      <c r="F12" s="30">
        <v>4</v>
      </c>
      <c r="G12" s="19">
        <v>390.44</v>
      </c>
      <c r="H12" s="20">
        <f t="shared" ref="H12:H13" si="0">TRUNC(F12*G12,2)</f>
        <v>1561.76</v>
      </c>
    </row>
    <row r="13" spans="1:18" s="7" customFormat="1" ht="25.5">
      <c r="A13" s="18" t="s">
        <v>7</v>
      </c>
      <c r="B13" s="48" t="s">
        <v>906</v>
      </c>
      <c r="C13" s="48" t="s">
        <v>902</v>
      </c>
      <c r="D13" s="29" t="s">
        <v>14</v>
      </c>
      <c r="E13" s="18" t="s">
        <v>0</v>
      </c>
      <c r="F13" s="30">
        <v>57.42</v>
      </c>
      <c r="G13" s="19">
        <v>64.03</v>
      </c>
      <c r="H13" s="21">
        <f t="shared" si="0"/>
        <v>3676.6</v>
      </c>
    </row>
    <row r="14" spans="1:18" s="7" customFormat="1" ht="25.5">
      <c r="A14" s="18" t="s">
        <v>8</v>
      </c>
      <c r="B14" s="18"/>
      <c r="C14" s="18"/>
      <c r="D14" s="29" t="s">
        <v>15</v>
      </c>
      <c r="E14" s="18" t="s">
        <v>0</v>
      </c>
      <c r="F14" s="30">
        <v>0.02</v>
      </c>
      <c r="G14" s="19">
        <v>749.88</v>
      </c>
      <c r="H14" s="21">
        <f>F14*G14</f>
        <v>14.9976</v>
      </c>
    </row>
    <row r="15" spans="1:18" s="7" customFormat="1" ht="12.75">
      <c r="A15" s="18" t="s">
        <v>9</v>
      </c>
      <c r="B15" s="48" t="s">
        <v>904</v>
      </c>
      <c r="C15" s="49" t="s">
        <v>902</v>
      </c>
      <c r="D15" s="29" t="s">
        <v>16</v>
      </c>
      <c r="E15" s="18" t="s">
        <v>0</v>
      </c>
      <c r="F15" s="30">
        <v>0.26</v>
      </c>
      <c r="G15" s="19">
        <v>6.1</v>
      </c>
      <c r="H15" s="21">
        <f>TRUNC(F15*G15,2)</f>
        <v>1.58</v>
      </c>
    </row>
    <row r="16" spans="1:18" s="7" customFormat="1" ht="25.5">
      <c r="A16" s="18" t="s">
        <v>10</v>
      </c>
      <c r="B16" s="48" t="s">
        <v>905</v>
      </c>
      <c r="C16" s="48" t="s">
        <v>903</v>
      </c>
      <c r="D16" s="29" t="s">
        <v>839</v>
      </c>
      <c r="E16" s="18" t="s">
        <v>2</v>
      </c>
      <c r="F16" s="30">
        <v>56</v>
      </c>
      <c r="G16" s="19">
        <v>69.62</v>
      </c>
      <c r="H16" s="21">
        <f>TRUNC(F16*G16,2)</f>
        <v>3898.72</v>
      </c>
    </row>
    <row r="17" spans="1:8" s="7" customFormat="1" ht="12.75">
      <c r="A17" s="27" t="s">
        <v>674</v>
      </c>
      <c r="B17" s="27"/>
      <c r="C17" s="27"/>
      <c r="D17" s="23" t="s">
        <v>735</v>
      </c>
      <c r="E17" s="16"/>
      <c r="F17" s="28"/>
      <c r="G17" s="16"/>
      <c r="H17" s="17">
        <f>SUM(H18,H23,H27)</f>
        <v>3100.8718999999996</v>
      </c>
    </row>
    <row r="18" spans="1:8" s="7" customFormat="1" ht="12.75">
      <c r="A18" s="27" t="s">
        <v>675</v>
      </c>
      <c r="B18" s="27"/>
      <c r="C18" s="27"/>
      <c r="D18" s="23" t="s">
        <v>733</v>
      </c>
      <c r="E18" s="16"/>
      <c r="F18" s="28"/>
      <c r="G18" s="16"/>
      <c r="H18" s="17">
        <f>SUM(H19:H22)</f>
        <v>872.79209999999989</v>
      </c>
    </row>
    <row r="19" spans="1:8" s="7" customFormat="1" ht="25.5">
      <c r="A19" s="18" t="s">
        <v>17</v>
      </c>
      <c r="B19" s="51">
        <v>79488</v>
      </c>
      <c r="C19" s="51" t="s">
        <v>902</v>
      </c>
      <c r="D19" s="29" t="s">
        <v>23</v>
      </c>
      <c r="E19" s="18" t="s">
        <v>3</v>
      </c>
      <c r="F19" s="30">
        <v>0.12</v>
      </c>
      <c r="G19" s="19">
        <v>25.18</v>
      </c>
      <c r="H19" s="21">
        <f>TRUNC(F19*G19,2)</f>
        <v>3.02</v>
      </c>
    </row>
    <row r="20" spans="1:8" s="7" customFormat="1" ht="25.5">
      <c r="A20" s="18" t="s">
        <v>20</v>
      </c>
      <c r="B20" s="52" t="s">
        <v>907</v>
      </c>
      <c r="C20" s="52" t="s">
        <v>902</v>
      </c>
      <c r="D20" s="29" t="s">
        <v>24</v>
      </c>
      <c r="E20" s="18" t="s">
        <v>3</v>
      </c>
      <c r="F20" s="30">
        <v>11.6</v>
      </c>
      <c r="G20" s="19">
        <v>72.02</v>
      </c>
      <c r="H20" s="21">
        <f>F20*G20</f>
        <v>835.4319999999999</v>
      </c>
    </row>
    <row r="21" spans="1:8" s="7" customFormat="1" ht="12.75">
      <c r="A21" s="18" t="s">
        <v>21</v>
      </c>
      <c r="B21" s="51" t="s">
        <v>908</v>
      </c>
      <c r="C21" s="51" t="s">
        <v>902</v>
      </c>
      <c r="D21" s="29" t="s">
        <v>25</v>
      </c>
      <c r="E21" s="18" t="s">
        <v>0</v>
      </c>
      <c r="F21" s="30">
        <v>4.93</v>
      </c>
      <c r="G21" s="19">
        <v>6.19</v>
      </c>
      <c r="H21" s="21">
        <f>F21*G21</f>
        <v>30.5167</v>
      </c>
    </row>
    <row r="22" spans="1:8" s="7" customFormat="1" ht="12.75">
      <c r="A22" s="18" t="s">
        <v>22</v>
      </c>
      <c r="B22" s="51">
        <v>79490</v>
      </c>
      <c r="C22" s="51" t="s">
        <v>902</v>
      </c>
      <c r="D22" s="29" t="s">
        <v>26</v>
      </c>
      <c r="E22" s="18" t="s">
        <v>3</v>
      </c>
      <c r="F22" s="30">
        <v>7.0000000000000007E-2</v>
      </c>
      <c r="G22" s="19">
        <v>54.62</v>
      </c>
      <c r="H22" s="21">
        <f>F22*G22</f>
        <v>3.8234000000000004</v>
      </c>
    </row>
    <row r="23" spans="1:8" s="7" customFormat="1" ht="12.75">
      <c r="A23" s="27" t="s">
        <v>731</v>
      </c>
      <c r="B23" s="27"/>
      <c r="C23" s="27"/>
      <c r="D23" s="23" t="s">
        <v>736</v>
      </c>
      <c r="E23" s="16"/>
      <c r="F23" s="28"/>
      <c r="G23" s="16"/>
      <c r="H23" s="17">
        <f>SUM(H24:H26)</f>
        <v>1357.0613999999998</v>
      </c>
    </row>
    <row r="24" spans="1:8" s="7" customFormat="1" ht="25.5">
      <c r="A24" s="18" t="s">
        <v>27</v>
      </c>
      <c r="B24" s="51" t="s">
        <v>907</v>
      </c>
      <c r="C24" s="51" t="s">
        <v>902</v>
      </c>
      <c r="D24" s="29" t="s">
        <v>24</v>
      </c>
      <c r="E24" s="18" t="s">
        <v>3</v>
      </c>
      <c r="F24" s="30">
        <v>10.76</v>
      </c>
      <c r="G24" s="19">
        <v>72.02</v>
      </c>
      <c r="H24" s="21">
        <f>F24*G24</f>
        <v>774.9351999999999</v>
      </c>
    </row>
    <row r="25" spans="1:8" s="7" customFormat="1" ht="12.75">
      <c r="A25" s="18" t="s">
        <v>18</v>
      </c>
      <c r="B25" s="51" t="s">
        <v>908</v>
      </c>
      <c r="C25" s="51" t="s">
        <v>902</v>
      </c>
      <c r="D25" s="29" t="s">
        <v>25</v>
      </c>
      <c r="E25" s="18" t="s">
        <v>0</v>
      </c>
      <c r="F25" s="30">
        <v>14.54</v>
      </c>
      <c r="G25" s="19">
        <v>6.19</v>
      </c>
      <c r="H25" s="21">
        <f>TRUNC(F25*G25,2)</f>
        <v>90</v>
      </c>
    </row>
    <row r="26" spans="1:8" s="8" customFormat="1" ht="12.75">
      <c r="A26" s="18" t="s">
        <v>28</v>
      </c>
      <c r="B26" s="51">
        <v>79490</v>
      </c>
      <c r="C26" s="51" t="s">
        <v>902</v>
      </c>
      <c r="D26" s="29" t="s">
        <v>26</v>
      </c>
      <c r="E26" s="18" t="s">
        <v>3</v>
      </c>
      <c r="F26" s="30">
        <v>9.01</v>
      </c>
      <c r="G26" s="19">
        <v>54.62</v>
      </c>
      <c r="H26" s="21">
        <f>F26*G26</f>
        <v>492.12619999999998</v>
      </c>
    </row>
    <row r="27" spans="1:8" s="7" customFormat="1" ht="12.75">
      <c r="A27" s="27" t="s">
        <v>732</v>
      </c>
      <c r="B27" s="27"/>
      <c r="C27" s="27"/>
      <c r="D27" s="23" t="s">
        <v>737</v>
      </c>
      <c r="E27" s="16"/>
      <c r="F27" s="28"/>
      <c r="G27" s="16"/>
      <c r="H27" s="17">
        <f>SUM(H28:H30)</f>
        <v>871.01840000000004</v>
      </c>
    </row>
    <row r="28" spans="1:8" s="7" customFormat="1" ht="25.5">
      <c r="A28" s="18" t="s">
        <v>29</v>
      </c>
      <c r="B28" s="51" t="s">
        <v>907</v>
      </c>
      <c r="C28" s="51" t="s">
        <v>902</v>
      </c>
      <c r="D28" s="29" t="s">
        <v>24</v>
      </c>
      <c r="E28" s="18" t="s">
        <v>3</v>
      </c>
      <c r="F28" s="30">
        <v>9.6</v>
      </c>
      <c r="G28" s="19">
        <v>72.02</v>
      </c>
      <c r="H28" s="21">
        <f>TRUNC(F28*G28,2)</f>
        <v>691.39</v>
      </c>
    </row>
    <row r="29" spans="1:8" s="7" customFormat="1" ht="12.75">
      <c r="A29" s="18" t="s">
        <v>19</v>
      </c>
      <c r="B29" s="51" t="s">
        <v>908</v>
      </c>
      <c r="C29" s="51" t="s">
        <v>902</v>
      </c>
      <c r="D29" s="29" t="s">
        <v>25</v>
      </c>
      <c r="E29" s="18" t="s">
        <v>0</v>
      </c>
      <c r="F29" s="30">
        <v>12.96</v>
      </c>
      <c r="G29" s="19">
        <v>6.19</v>
      </c>
      <c r="H29" s="21">
        <f>TRUNC(F29*G29,2)</f>
        <v>80.22</v>
      </c>
    </row>
    <row r="30" spans="1:8" s="8" customFormat="1" ht="12.75">
      <c r="A30" s="18" t="s">
        <v>30</v>
      </c>
      <c r="B30" s="51">
        <v>79490</v>
      </c>
      <c r="C30" s="51" t="s">
        <v>902</v>
      </c>
      <c r="D30" s="29" t="s">
        <v>26</v>
      </c>
      <c r="E30" s="18" t="s">
        <v>3</v>
      </c>
      <c r="F30" s="30">
        <v>1.82</v>
      </c>
      <c r="G30" s="19">
        <v>54.62</v>
      </c>
      <c r="H30" s="21">
        <f>F30*G30</f>
        <v>99.4084</v>
      </c>
    </row>
    <row r="31" spans="1:8" s="7" customFormat="1" ht="12.75">
      <c r="A31" s="27" t="s">
        <v>676</v>
      </c>
      <c r="B31" s="27"/>
      <c r="C31" s="27"/>
      <c r="D31" s="23" t="s">
        <v>739</v>
      </c>
      <c r="E31" s="16"/>
      <c r="F31" s="28"/>
      <c r="G31" s="16"/>
      <c r="H31" s="17">
        <f>SUM(H32,H38,H43,H53,H59)</f>
        <v>27271.944199999998</v>
      </c>
    </row>
    <row r="32" spans="1:8" s="7" customFormat="1" ht="12.75">
      <c r="A32" s="27" t="s">
        <v>677</v>
      </c>
      <c r="B32" s="27"/>
      <c r="C32" s="27"/>
      <c r="D32" s="25" t="s">
        <v>738</v>
      </c>
      <c r="E32" s="16"/>
      <c r="F32" s="28"/>
      <c r="G32" s="31"/>
      <c r="H32" s="17">
        <f>SUM(H33:H37)</f>
        <v>3678.2012000000004</v>
      </c>
    </row>
    <row r="33" spans="1:10" s="7" customFormat="1" ht="12.75">
      <c r="A33" s="18" t="s">
        <v>31</v>
      </c>
      <c r="B33" s="48" t="s">
        <v>909</v>
      </c>
      <c r="C33" s="51" t="s">
        <v>902</v>
      </c>
      <c r="D33" s="29" t="s">
        <v>36</v>
      </c>
      <c r="E33" s="18" t="s">
        <v>0</v>
      </c>
      <c r="F33" s="30">
        <v>0.38</v>
      </c>
      <c r="G33" s="19">
        <v>22.62</v>
      </c>
      <c r="H33" s="21">
        <f>F33*G33</f>
        <v>8.595600000000001</v>
      </c>
    </row>
    <row r="34" spans="1:10" s="7" customFormat="1" ht="25.5">
      <c r="A34" s="18" t="s">
        <v>32</v>
      </c>
      <c r="B34" s="48" t="s">
        <v>910</v>
      </c>
      <c r="C34" s="51" t="s">
        <v>902</v>
      </c>
      <c r="D34" s="29" t="s">
        <v>37</v>
      </c>
      <c r="E34" s="18" t="s">
        <v>0</v>
      </c>
      <c r="F34" s="30">
        <v>66.89</v>
      </c>
      <c r="G34" s="19">
        <v>30.46</v>
      </c>
      <c r="H34" s="21">
        <f>TRUNC(F34*G34,2)</f>
        <v>2037.46</v>
      </c>
    </row>
    <row r="35" spans="1:10" s="7" customFormat="1" ht="25.5">
      <c r="A35" s="18" t="s">
        <v>33</v>
      </c>
      <c r="B35" s="48" t="s">
        <v>911</v>
      </c>
      <c r="C35" s="51" t="s">
        <v>902</v>
      </c>
      <c r="D35" s="29" t="s">
        <v>840</v>
      </c>
      <c r="E35" s="18" t="s">
        <v>0</v>
      </c>
      <c r="F35" s="30">
        <v>0.08</v>
      </c>
      <c r="G35" s="19">
        <v>12.53</v>
      </c>
      <c r="H35" s="21">
        <f>TRUNC(F35*G35,2)</f>
        <v>1</v>
      </c>
    </row>
    <row r="36" spans="1:10" s="7" customFormat="1" ht="25.5">
      <c r="A36" s="18" t="s">
        <v>34</v>
      </c>
      <c r="B36" s="48" t="s">
        <v>912</v>
      </c>
      <c r="C36" s="51" t="s">
        <v>902</v>
      </c>
      <c r="D36" s="29" t="s">
        <v>842</v>
      </c>
      <c r="E36" s="18" t="s">
        <v>4</v>
      </c>
      <c r="F36" s="30">
        <v>0.06</v>
      </c>
      <c r="G36" s="19">
        <v>14.49</v>
      </c>
      <c r="H36" s="21">
        <f>F36*G36</f>
        <v>0.86939999999999995</v>
      </c>
    </row>
    <row r="37" spans="1:10" s="7" customFormat="1" ht="25.5">
      <c r="A37" s="18" t="s">
        <v>35</v>
      </c>
      <c r="B37" s="48" t="s">
        <v>913</v>
      </c>
      <c r="C37" s="51" t="s">
        <v>902</v>
      </c>
      <c r="D37" s="29" t="s">
        <v>38</v>
      </c>
      <c r="E37" s="18" t="s">
        <v>3</v>
      </c>
      <c r="F37" s="30">
        <v>3.57</v>
      </c>
      <c r="G37" s="19">
        <v>456.66</v>
      </c>
      <c r="H37" s="21">
        <f>F37*G37</f>
        <v>1630.2762</v>
      </c>
      <c r="I37" s="46">
        <f>F37</f>
        <v>3.57</v>
      </c>
      <c r="J37" s="45">
        <f>H37</f>
        <v>1630.2762</v>
      </c>
    </row>
    <row r="38" spans="1:10" s="7" customFormat="1" ht="25.5">
      <c r="A38" s="27" t="s">
        <v>678</v>
      </c>
      <c r="B38" s="27"/>
      <c r="C38" s="27"/>
      <c r="D38" s="25" t="s">
        <v>740</v>
      </c>
      <c r="E38" s="16"/>
      <c r="F38" s="28"/>
      <c r="G38" s="31"/>
      <c r="H38" s="17">
        <f>SUM(H39:H42)</f>
        <v>1155.3363999999999</v>
      </c>
      <c r="I38" s="46">
        <f>F42</f>
        <v>0.83</v>
      </c>
      <c r="J38" s="45">
        <f>H42</f>
        <v>379.02780000000001</v>
      </c>
    </row>
    <row r="39" spans="1:10" s="7" customFormat="1" ht="25.5">
      <c r="A39" s="18" t="s">
        <v>39</v>
      </c>
      <c r="B39" s="48" t="s">
        <v>910</v>
      </c>
      <c r="C39" s="51" t="s">
        <v>902</v>
      </c>
      <c r="D39" s="29" t="s">
        <v>37</v>
      </c>
      <c r="E39" s="18" t="s">
        <v>0</v>
      </c>
      <c r="F39" s="30">
        <v>14.92</v>
      </c>
      <c r="G39" s="19">
        <v>30.46</v>
      </c>
      <c r="H39" s="21">
        <f>TRUNC(F39*G39,2)</f>
        <v>454.46</v>
      </c>
    </row>
    <row r="40" spans="1:10" s="7" customFormat="1" ht="25.5">
      <c r="A40" s="18" t="s">
        <v>40</v>
      </c>
      <c r="B40" s="48" t="s">
        <v>911</v>
      </c>
      <c r="C40" s="51" t="s">
        <v>902</v>
      </c>
      <c r="D40" s="29" t="s">
        <v>844</v>
      </c>
      <c r="E40" s="18" t="s">
        <v>4</v>
      </c>
      <c r="F40" s="30">
        <v>16.62</v>
      </c>
      <c r="G40" s="19">
        <v>12.53</v>
      </c>
      <c r="H40" s="21">
        <f>F40*G40</f>
        <v>208.24860000000001</v>
      </c>
    </row>
    <row r="41" spans="1:10" s="7" customFormat="1" ht="25.5">
      <c r="A41" s="18" t="s">
        <v>41</v>
      </c>
      <c r="B41" s="48" t="s">
        <v>912</v>
      </c>
      <c r="C41" s="51" t="s">
        <v>902</v>
      </c>
      <c r="D41" s="29" t="s">
        <v>842</v>
      </c>
      <c r="E41" s="18" t="s">
        <v>4</v>
      </c>
      <c r="F41" s="30">
        <v>7.84</v>
      </c>
      <c r="G41" s="19">
        <v>14.49</v>
      </c>
      <c r="H41" s="21">
        <f>TRUNC(F41*G41,2)</f>
        <v>113.6</v>
      </c>
    </row>
    <row r="42" spans="1:10" s="7" customFormat="1" ht="25.5">
      <c r="A42" s="18" t="s">
        <v>42</v>
      </c>
      <c r="B42" s="48" t="s">
        <v>913</v>
      </c>
      <c r="C42" s="51" t="s">
        <v>902</v>
      </c>
      <c r="D42" s="29" t="s">
        <v>38</v>
      </c>
      <c r="E42" s="18" t="s">
        <v>3</v>
      </c>
      <c r="F42" s="30">
        <v>0.83</v>
      </c>
      <c r="G42" s="19">
        <v>456.66</v>
      </c>
      <c r="H42" s="21">
        <f>F42*G42</f>
        <v>379.02780000000001</v>
      </c>
    </row>
    <row r="43" spans="1:10" s="7" customFormat="1" ht="12.75">
      <c r="A43" s="27" t="s">
        <v>679</v>
      </c>
      <c r="B43" s="27"/>
      <c r="C43" s="27"/>
      <c r="D43" s="24" t="s">
        <v>741</v>
      </c>
      <c r="E43" s="16"/>
      <c r="F43" s="28"/>
      <c r="G43" s="31"/>
      <c r="H43" s="17">
        <f>SUM(H44:H52)</f>
        <v>15864.652600000001</v>
      </c>
    </row>
    <row r="44" spans="1:10" s="8" customFormat="1" ht="25.5">
      <c r="A44" s="18" t="s">
        <v>43</v>
      </c>
      <c r="B44" s="51" t="s">
        <v>914</v>
      </c>
      <c r="C44" s="51" t="s">
        <v>902</v>
      </c>
      <c r="D44" s="29" t="s">
        <v>846</v>
      </c>
      <c r="E44" s="18" t="s">
        <v>2</v>
      </c>
      <c r="F44" s="30">
        <v>63</v>
      </c>
      <c r="G44" s="19">
        <v>84.81</v>
      </c>
      <c r="H44" s="21">
        <f>TRUNC(F44*G44,2)</f>
        <v>5343.03</v>
      </c>
    </row>
    <row r="45" spans="1:10" s="8" customFormat="1" ht="12.75">
      <c r="A45" s="18" t="s">
        <v>44</v>
      </c>
      <c r="B45" s="51">
        <v>72820</v>
      </c>
      <c r="C45" s="51" t="s">
        <v>902</v>
      </c>
      <c r="D45" s="29" t="s">
        <v>53</v>
      </c>
      <c r="E45" s="18" t="s">
        <v>1</v>
      </c>
      <c r="F45" s="30">
        <v>9</v>
      </c>
      <c r="G45" s="19">
        <v>51.05</v>
      </c>
      <c r="H45" s="21">
        <f>TRUNC(F45*G45,2)</f>
        <v>459.45</v>
      </c>
    </row>
    <row r="46" spans="1:10" s="7" customFormat="1" ht="12.75">
      <c r="A46" s="18" t="s">
        <v>45</v>
      </c>
      <c r="B46" s="50" t="s">
        <v>909</v>
      </c>
      <c r="C46" s="52" t="s">
        <v>902</v>
      </c>
      <c r="D46" s="29" t="s">
        <v>36</v>
      </c>
      <c r="E46" s="18" t="s">
        <v>0</v>
      </c>
      <c r="F46" s="30">
        <v>12.96</v>
      </c>
      <c r="G46" s="19">
        <v>22.62</v>
      </c>
      <c r="H46" s="21">
        <f>F46*G46</f>
        <v>293.15520000000004</v>
      </c>
    </row>
    <row r="47" spans="1:10" s="7" customFormat="1" ht="25.5">
      <c r="A47" s="18" t="s">
        <v>46</v>
      </c>
      <c r="B47" s="48" t="s">
        <v>910</v>
      </c>
      <c r="C47" s="51" t="s">
        <v>902</v>
      </c>
      <c r="D47" s="29" t="s">
        <v>37</v>
      </c>
      <c r="E47" s="18" t="s">
        <v>0</v>
      </c>
      <c r="F47" s="30">
        <v>8.64</v>
      </c>
      <c r="G47" s="19">
        <v>30.46</v>
      </c>
      <c r="H47" s="21">
        <f>TRUNC(F47*G47,2)</f>
        <v>263.17</v>
      </c>
    </row>
    <row r="48" spans="1:10" s="7" customFormat="1" ht="25.5">
      <c r="A48" s="18" t="s">
        <v>47</v>
      </c>
      <c r="B48" s="48" t="s">
        <v>911</v>
      </c>
      <c r="C48" s="51" t="s">
        <v>902</v>
      </c>
      <c r="D48" s="29" t="s">
        <v>845</v>
      </c>
      <c r="E48" s="18" t="s">
        <v>4</v>
      </c>
      <c r="F48" s="30">
        <v>238.29</v>
      </c>
      <c r="G48" s="19">
        <v>10.15</v>
      </c>
      <c r="H48" s="21">
        <f>TRUNC(F48*G48,2)</f>
        <v>2418.64</v>
      </c>
    </row>
    <row r="49" spans="1:10" s="7" customFormat="1" ht="25.5">
      <c r="A49" s="18" t="s">
        <v>48</v>
      </c>
      <c r="B49" s="48" t="s">
        <v>911</v>
      </c>
      <c r="C49" s="51" t="s">
        <v>902</v>
      </c>
      <c r="D49" s="29" t="s">
        <v>841</v>
      </c>
      <c r="E49" s="18" t="s">
        <v>4</v>
      </c>
      <c r="F49" s="30">
        <v>199.34</v>
      </c>
      <c r="G49" s="19">
        <v>8.36</v>
      </c>
      <c r="H49" s="21">
        <f>TRUNC(F49*G49,2)</f>
        <v>1666.48</v>
      </c>
    </row>
    <row r="50" spans="1:10" s="7" customFormat="1" ht="25.5">
      <c r="A50" s="18" t="s">
        <v>49</v>
      </c>
      <c r="B50" s="48" t="s">
        <v>911</v>
      </c>
      <c r="C50" s="51" t="s">
        <v>902</v>
      </c>
      <c r="D50" s="29" t="s">
        <v>847</v>
      </c>
      <c r="E50" s="18" t="s">
        <v>4</v>
      </c>
      <c r="F50" s="30">
        <v>18.489999999999998</v>
      </c>
      <c r="G50" s="19">
        <v>6.26</v>
      </c>
      <c r="H50" s="21">
        <f>F50*G50</f>
        <v>115.74739999999998</v>
      </c>
    </row>
    <row r="51" spans="1:10" s="7" customFormat="1" ht="25.5">
      <c r="A51" s="18" t="s">
        <v>50</v>
      </c>
      <c r="B51" s="48" t="s">
        <v>912</v>
      </c>
      <c r="C51" s="51" t="s">
        <v>902</v>
      </c>
      <c r="D51" s="29" t="s">
        <v>848</v>
      </c>
      <c r="E51" s="18" t="s">
        <v>4</v>
      </c>
      <c r="F51" s="30">
        <v>23.54</v>
      </c>
      <c r="G51" s="19">
        <v>14.49</v>
      </c>
      <c r="H51" s="21">
        <f>TRUNC(F51*G51,2)</f>
        <v>341.09</v>
      </c>
    </row>
    <row r="52" spans="1:10" s="7" customFormat="1" ht="25.5">
      <c r="A52" s="18" t="s">
        <v>51</v>
      </c>
      <c r="B52" s="48" t="s">
        <v>913</v>
      </c>
      <c r="C52" s="51" t="s">
        <v>902</v>
      </c>
      <c r="D52" s="29" t="s">
        <v>38</v>
      </c>
      <c r="E52" s="18" t="s">
        <v>3</v>
      </c>
      <c r="F52" s="30">
        <v>10.87</v>
      </c>
      <c r="G52" s="19">
        <v>456.66</v>
      </c>
      <c r="H52" s="21">
        <f>TRUNC(F52*G52,2)</f>
        <v>4963.8900000000003</v>
      </c>
      <c r="I52" s="46">
        <f>F52</f>
        <v>10.87</v>
      </c>
      <c r="J52" s="45">
        <f>H52</f>
        <v>4963.8900000000003</v>
      </c>
    </row>
    <row r="53" spans="1:10" s="7" customFormat="1" ht="12.75">
      <c r="A53" s="27" t="s">
        <v>680</v>
      </c>
      <c r="B53" s="27"/>
      <c r="C53" s="27"/>
      <c r="D53" s="24" t="s">
        <v>742</v>
      </c>
      <c r="E53" s="16"/>
      <c r="F53" s="28"/>
      <c r="G53" s="31"/>
      <c r="H53" s="17">
        <f>SUM(H54:H58)</f>
        <v>2517.4049999999997</v>
      </c>
    </row>
    <row r="54" spans="1:10" s="8" customFormat="1" ht="25.5">
      <c r="A54" s="18" t="s">
        <v>52</v>
      </c>
      <c r="B54" s="51" t="s">
        <v>914</v>
      </c>
      <c r="C54" s="51" t="s">
        <v>902</v>
      </c>
      <c r="D54" s="29" t="s">
        <v>849</v>
      </c>
      <c r="E54" s="18" t="s">
        <v>2</v>
      </c>
      <c r="F54" s="30">
        <v>21</v>
      </c>
      <c r="G54" s="19">
        <v>84.81</v>
      </c>
      <c r="H54" s="21">
        <f>TRUNC(F54*G54,2)</f>
        <v>1781.01</v>
      </c>
    </row>
    <row r="55" spans="1:10" s="7" customFormat="1" ht="12.75">
      <c r="A55" s="18" t="s">
        <v>54</v>
      </c>
      <c r="B55" s="48" t="s">
        <v>909</v>
      </c>
      <c r="C55" s="51" t="s">
        <v>902</v>
      </c>
      <c r="D55" s="29" t="s">
        <v>36</v>
      </c>
      <c r="E55" s="18" t="s">
        <v>0</v>
      </c>
      <c r="F55" s="30">
        <v>1.5</v>
      </c>
      <c r="G55" s="19">
        <v>22.62</v>
      </c>
      <c r="H55" s="21">
        <f>TRUNC(F55*G55,2)</f>
        <v>33.93</v>
      </c>
    </row>
    <row r="56" spans="1:10" s="7" customFormat="1" ht="25.5">
      <c r="A56" s="18" t="s">
        <v>55</v>
      </c>
      <c r="B56" s="48">
        <v>5651</v>
      </c>
      <c r="C56" s="51" t="s">
        <v>902</v>
      </c>
      <c r="D56" s="29" t="s">
        <v>37</v>
      </c>
      <c r="E56" s="18" t="s">
        <v>0</v>
      </c>
      <c r="F56" s="30">
        <v>6</v>
      </c>
      <c r="G56" s="19">
        <v>30.46</v>
      </c>
      <c r="H56" s="21">
        <f>TRUNC(F56*G56,2)</f>
        <v>182.76</v>
      </c>
    </row>
    <row r="57" spans="1:10" s="7" customFormat="1" ht="25.5">
      <c r="A57" s="18" t="s">
        <v>56</v>
      </c>
      <c r="B57" s="48" t="s">
        <v>912</v>
      </c>
      <c r="C57" s="51" t="s">
        <v>902</v>
      </c>
      <c r="D57" s="29" t="s">
        <v>842</v>
      </c>
      <c r="E57" s="18" t="s">
        <v>4</v>
      </c>
      <c r="F57" s="30">
        <v>12.23</v>
      </c>
      <c r="G57" s="19">
        <v>14.49</v>
      </c>
      <c r="H57" s="21">
        <f>TRUNC(F57*G57,2)</f>
        <v>177.21</v>
      </c>
    </row>
    <row r="58" spans="1:10" s="7" customFormat="1" ht="25.5">
      <c r="A58" s="18" t="s">
        <v>61</v>
      </c>
      <c r="B58" s="48" t="s">
        <v>913</v>
      </c>
      <c r="C58" s="51" t="s">
        <v>902</v>
      </c>
      <c r="D58" s="29" t="s">
        <v>38</v>
      </c>
      <c r="E58" s="18" t="s">
        <v>3</v>
      </c>
      <c r="F58" s="30">
        <v>0.75</v>
      </c>
      <c r="G58" s="19">
        <v>456.66</v>
      </c>
      <c r="H58" s="21">
        <f>F58*G58</f>
        <v>342.495</v>
      </c>
      <c r="I58" s="46">
        <f>F58</f>
        <v>0.75</v>
      </c>
      <c r="J58" s="45">
        <f>H58</f>
        <v>342.495</v>
      </c>
    </row>
    <row r="59" spans="1:10" s="7" customFormat="1" ht="12.75">
      <c r="A59" s="27" t="s">
        <v>681</v>
      </c>
      <c r="B59" s="27"/>
      <c r="C59" s="27"/>
      <c r="D59" s="24" t="s">
        <v>743</v>
      </c>
      <c r="E59" s="16"/>
      <c r="F59" s="28"/>
      <c r="G59" s="31"/>
      <c r="H59" s="17">
        <f>SUM(H60:H64)</f>
        <v>4056.3490000000002</v>
      </c>
    </row>
    <row r="60" spans="1:10" s="7" customFormat="1" ht="12.75">
      <c r="A60" s="18" t="s">
        <v>57</v>
      </c>
      <c r="B60" s="48" t="s">
        <v>909</v>
      </c>
      <c r="C60" s="51" t="s">
        <v>902</v>
      </c>
      <c r="D60" s="29" t="s">
        <v>36</v>
      </c>
      <c r="E60" s="18" t="s">
        <v>0</v>
      </c>
      <c r="F60" s="30">
        <v>11.45</v>
      </c>
      <c r="G60" s="19">
        <v>22.62</v>
      </c>
      <c r="H60" s="21">
        <f>F60*G60</f>
        <v>258.99900000000002</v>
      </c>
    </row>
    <row r="61" spans="1:10" s="7" customFormat="1" ht="25.5">
      <c r="A61" s="18" t="s">
        <v>58</v>
      </c>
      <c r="B61" s="48" t="s">
        <v>910</v>
      </c>
      <c r="C61" s="51" t="s">
        <v>902</v>
      </c>
      <c r="D61" s="29" t="s">
        <v>37</v>
      </c>
      <c r="E61" s="18" t="s">
        <v>0</v>
      </c>
      <c r="F61" s="30">
        <v>36.64</v>
      </c>
      <c r="G61" s="19">
        <v>30.46</v>
      </c>
      <c r="H61" s="21">
        <f>TRUNC(F61*G61,2)</f>
        <v>1116.05</v>
      </c>
    </row>
    <row r="62" spans="1:10" s="7" customFormat="1" ht="25.5">
      <c r="A62" s="18" t="s">
        <v>59</v>
      </c>
      <c r="B62" s="48" t="s">
        <v>911</v>
      </c>
      <c r="C62" s="51" t="s">
        <v>902</v>
      </c>
      <c r="D62" s="29" t="s">
        <v>844</v>
      </c>
      <c r="E62" s="18" t="s">
        <v>4</v>
      </c>
      <c r="F62" s="30">
        <v>78.87</v>
      </c>
      <c r="G62" s="19">
        <v>12.53</v>
      </c>
      <c r="H62" s="21">
        <f>TRUNC(F62*G62,2)</f>
        <v>988.24</v>
      </c>
    </row>
    <row r="63" spans="1:10" s="7" customFormat="1" ht="25.5">
      <c r="A63" s="18" t="s">
        <v>60</v>
      </c>
      <c r="B63" s="48" t="s">
        <v>912</v>
      </c>
      <c r="C63" s="51" t="s">
        <v>902</v>
      </c>
      <c r="D63" s="29" t="s">
        <v>842</v>
      </c>
      <c r="E63" s="18" t="s">
        <v>4</v>
      </c>
      <c r="F63" s="30">
        <v>8.43</v>
      </c>
      <c r="G63" s="19">
        <v>14.49</v>
      </c>
      <c r="H63" s="21">
        <f>TRUNC(F63*G63,2)</f>
        <v>122.15</v>
      </c>
    </row>
    <row r="64" spans="1:10" s="7" customFormat="1" ht="25.5">
      <c r="A64" s="18" t="s">
        <v>62</v>
      </c>
      <c r="B64" s="48" t="s">
        <v>913</v>
      </c>
      <c r="C64" s="51" t="s">
        <v>902</v>
      </c>
      <c r="D64" s="29" t="s">
        <v>38</v>
      </c>
      <c r="E64" s="18" t="s">
        <v>3</v>
      </c>
      <c r="F64" s="30">
        <v>3.44</v>
      </c>
      <c r="G64" s="19">
        <v>456.66</v>
      </c>
      <c r="H64" s="21">
        <f>TRUNC(F64*G64,2)</f>
        <v>1570.91</v>
      </c>
      <c r="I64" s="46">
        <f>F64</f>
        <v>3.44</v>
      </c>
      <c r="J64" s="45">
        <f>H64</f>
        <v>1570.91</v>
      </c>
    </row>
    <row r="65" spans="1:10" s="7" customFormat="1" ht="12.75">
      <c r="A65" s="27" t="s">
        <v>682</v>
      </c>
      <c r="B65" s="27"/>
      <c r="C65" s="27"/>
      <c r="D65" s="24" t="s">
        <v>745</v>
      </c>
      <c r="E65" s="16"/>
      <c r="F65" s="28"/>
      <c r="G65" s="31"/>
      <c r="H65" s="17">
        <f>SUM(H66,H71,H78,H83)</f>
        <v>4833.7494999999999</v>
      </c>
    </row>
    <row r="66" spans="1:10" s="7" customFormat="1" ht="12.75">
      <c r="A66" s="27" t="s">
        <v>683</v>
      </c>
      <c r="B66" s="27"/>
      <c r="C66" s="27"/>
      <c r="D66" s="24" t="s">
        <v>744</v>
      </c>
      <c r="E66" s="16"/>
      <c r="F66" s="28"/>
      <c r="G66" s="31"/>
      <c r="H66" s="17">
        <f>SUM(H67:H70)</f>
        <v>2.3121</v>
      </c>
    </row>
    <row r="67" spans="1:10" s="7" customFormat="1" ht="38.25">
      <c r="A67" s="18" t="s">
        <v>63</v>
      </c>
      <c r="B67" s="50">
        <v>84220</v>
      </c>
      <c r="C67" s="52" t="s">
        <v>902</v>
      </c>
      <c r="D67" s="29" t="s">
        <v>73</v>
      </c>
      <c r="E67" s="18" t="s">
        <v>0</v>
      </c>
      <c r="F67" s="30">
        <v>0.03</v>
      </c>
      <c r="G67" s="19">
        <v>40.75</v>
      </c>
      <c r="H67" s="21">
        <f>F67*G67</f>
        <v>1.2224999999999999</v>
      </c>
    </row>
    <row r="68" spans="1:10" s="7" customFormat="1" ht="25.5">
      <c r="A68" s="18" t="s">
        <v>64</v>
      </c>
      <c r="B68" s="48" t="s">
        <v>911</v>
      </c>
      <c r="C68" s="51" t="s">
        <v>902</v>
      </c>
      <c r="D68" s="29" t="s">
        <v>845</v>
      </c>
      <c r="E68" s="18" t="s">
        <v>4</v>
      </c>
      <c r="F68" s="30">
        <v>0.01</v>
      </c>
      <c r="G68" s="19">
        <v>10.15</v>
      </c>
      <c r="H68" s="21">
        <f>TRUNC(F68*G68,2)</f>
        <v>0.1</v>
      </c>
    </row>
    <row r="69" spans="1:10" s="7" customFormat="1" ht="25.5">
      <c r="A69" s="18" t="s">
        <v>65</v>
      </c>
      <c r="B69" s="48" t="s">
        <v>911</v>
      </c>
      <c r="C69" s="51" t="s">
        <v>902</v>
      </c>
      <c r="D69" s="29" t="s">
        <v>850</v>
      </c>
      <c r="E69" s="18" t="s">
        <v>4</v>
      </c>
      <c r="F69" s="30">
        <v>0.05</v>
      </c>
      <c r="G69" s="19">
        <v>8.36</v>
      </c>
      <c r="H69" s="21">
        <f>TRUNC(F69*G69,2)</f>
        <v>0.41</v>
      </c>
    </row>
    <row r="70" spans="1:10" s="7" customFormat="1" ht="25.5">
      <c r="A70" s="18" t="s">
        <v>66</v>
      </c>
      <c r="B70" s="48" t="s">
        <v>912</v>
      </c>
      <c r="C70" s="51" t="s">
        <v>902</v>
      </c>
      <c r="D70" s="29" t="s">
        <v>842</v>
      </c>
      <c r="E70" s="18" t="s">
        <v>4</v>
      </c>
      <c r="F70" s="30">
        <v>0.04</v>
      </c>
      <c r="G70" s="19">
        <v>14.49</v>
      </c>
      <c r="H70" s="21">
        <f>F70*G70</f>
        <v>0.5796</v>
      </c>
    </row>
    <row r="71" spans="1:10" s="7" customFormat="1" ht="12.75">
      <c r="A71" s="27" t="s">
        <v>684</v>
      </c>
      <c r="B71" s="27"/>
      <c r="C71" s="27"/>
      <c r="D71" s="24" t="s">
        <v>746</v>
      </c>
      <c r="E71" s="16"/>
      <c r="F71" s="28"/>
      <c r="G71" s="31"/>
      <c r="H71" s="17">
        <f>SUM(H72:H77)</f>
        <v>732.94920000000002</v>
      </c>
    </row>
    <row r="72" spans="1:10" s="7" customFormat="1" ht="38.25">
      <c r="A72" s="18" t="s">
        <v>67</v>
      </c>
      <c r="B72" s="50">
        <v>84220</v>
      </c>
      <c r="C72" s="52" t="s">
        <v>902</v>
      </c>
      <c r="D72" s="29" t="s">
        <v>73</v>
      </c>
      <c r="E72" s="18" t="s">
        <v>0</v>
      </c>
      <c r="F72" s="30">
        <v>5.54</v>
      </c>
      <c r="G72" s="19">
        <v>40.75</v>
      </c>
      <c r="H72" s="21">
        <f>TRUNC(F72*G72,2)</f>
        <v>225.75</v>
      </c>
    </row>
    <row r="73" spans="1:10" s="7" customFormat="1" ht="25.5">
      <c r="A73" s="18" t="s">
        <v>68</v>
      </c>
      <c r="B73" s="48" t="s">
        <v>911</v>
      </c>
      <c r="C73" s="51" t="s">
        <v>902</v>
      </c>
      <c r="D73" s="29" t="s">
        <v>844</v>
      </c>
      <c r="E73" s="18" t="s">
        <v>4</v>
      </c>
      <c r="F73" s="30">
        <v>1.74</v>
      </c>
      <c r="G73" s="19">
        <v>12.53</v>
      </c>
      <c r="H73" s="21">
        <f>F73*G73</f>
        <v>21.802199999999999</v>
      </c>
    </row>
    <row r="74" spans="1:10" s="7" customFormat="1" ht="25.5">
      <c r="A74" s="18" t="s">
        <v>69</v>
      </c>
      <c r="B74" s="48" t="s">
        <v>911</v>
      </c>
      <c r="C74" s="51" t="s">
        <v>902</v>
      </c>
      <c r="D74" s="29" t="s">
        <v>845</v>
      </c>
      <c r="E74" s="18" t="s">
        <v>4</v>
      </c>
      <c r="F74" s="30">
        <v>19.12</v>
      </c>
      <c r="G74" s="19">
        <v>10.15</v>
      </c>
      <c r="H74" s="21">
        <f>F74*G74</f>
        <v>194.06800000000001</v>
      </c>
    </row>
    <row r="75" spans="1:10" s="7" customFormat="1" ht="25.5">
      <c r="A75" s="18" t="s">
        <v>70</v>
      </c>
      <c r="B75" s="48" t="s">
        <v>911</v>
      </c>
      <c r="C75" s="51" t="s">
        <v>902</v>
      </c>
      <c r="D75" s="29" t="s">
        <v>841</v>
      </c>
      <c r="E75" s="18" t="s">
        <v>4</v>
      </c>
      <c r="F75" s="30">
        <v>0.06</v>
      </c>
      <c r="G75" s="19">
        <v>8.36</v>
      </c>
      <c r="H75" s="21">
        <f>F75*G75</f>
        <v>0.50159999999999993</v>
      </c>
    </row>
    <row r="76" spans="1:10" s="7" customFormat="1" ht="25.5">
      <c r="A76" s="18" t="s">
        <v>71</v>
      </c>
      <c r="B76" s="48" t="s">
        <v>912</v>
      </c>
      <c r="C76" s="51" t="s">
        <v>902</v>
      </c>
      <c r="D76" s="29" t="s">
        <v>842</v>
      </c>
      <c r="E76" s="18" t="s">
        <v>4</v>
      </c>
      <c r="F76" s="30">
        <v>7.78</v>
      </c>
      <c r="G76" s="19">
        <v>14.49</v>
      </c>
      <c r="H76" s="21">
        <f>TRUNC(F76*G76,2)</f>
        <v>112.73</v>
      </c>
    </row>
    <row r="77" spans="1:10" s="7" customFormat="1" ht="25.5">
      <c r="A77" s="18" t="s">
        <v>72</v>
      </c>
      <c r="B77" s="48" t="s">
        <v>913</v>
      </c>
      <c r="C77" s="51" t="s">
        <v>902</v>
      </c>
      <c r="D77" s="29" t="s">
        <v>38</v>
      </c>
      <c r="E77" s="18" t="s">
        <v>3</v>
      </c>
      <c r="F77" s="30">
        <v>0.39</v>
      </c>
      <c r="G77" s="19">
        <v>456.66</v>
      </c>
      <c r="H77" s="21">
        <f>F77*G77</f>
        <v>178.09740000000002</v>
      </c>
      <c r="I77" s="46">
        <f>F77</f>
        <v>0.39</v>
      </c>
      <c r="J77" s="45">
        <f>H77</f>
        <v>178.09740000000002</v>
      </c>
    </row>
    <row r="78" spans="1:10" s="7" customFormat="1" ht="12.75">
      <c r="A78" s="27" t="s">
        <v>685</v>
      </c>
      <c r="B78" s="27"/>
      <c r="C78" s="27"/>
      <c r="D78" s="24" t="s">
        <v>747</v>
      </c>
      <c r="E78" s="16"/>
      <c r="F78" s="28"/>
      <c r="G78" s="31"/>
      <c r="H78" s="17">
        <f>SUM(H79:H82)</f>
        <v>1442.9617000000001</v>
      </c>
    </row>
    <row r="79" spans="1:10" s="7" customFormat="1" ht="38.25">
      <c r="A79" s="18" t="s">
        <v>74</v>
      </c>
      <c r="B79" s="48">
        <v>84220</v>
      </c>
      <c r="C79" s="51" t="s">
        <v>902</v>
      </c>
      <c r="D79" s="29" t="s">
        <v>73</v>
      </c>
      <c r="E79" s="18" t="s">
        <v>0</v>
      </c>
      <c r="F79" s="30">
        <v>14.54</v>
      </c>
      <c r="G79" s="19">
        <v>40.75</v>
      </c>
      <c r="H79" s="21">
        <f>TRUNC(F79*G79,2)</f>
        <v>592.5</v>
      </c>
    </row>
    <row r="80" spans="1:10" s="7" customFormat="1" ht="25.5">
      <c r="A80" s="18" t="s">
        <v>1019</v>
      </c>
      <c r="B80" s="48" t="s">
        <v>911</v>
      </c>
      <c r="C80" s="51" t="s">
        <v>902</v>
      </c>
      <c r="D80" s="29" t="s">
        <v>844</v>
      </c>
      <c r="E80" s="18" t="s">
        <v>4</v>
      </c>
      <c r="F80" s="30">
        <v>36.200000000000003</v>
      </c>
      <c r="G80" s="19">
        <v>12.53</v>
      </c>
      <c r="H80" s="21">
        <f>F80*G80</f>
        <v>453.58600000000001</v>
      </c>
    </row>
    <row r="81" spans="1:10" s="7" customFormat="1" ht="25.5">
      <c r="A81" s="18" t="s">
        <v>1020</v>
      </c>
      <c r="B81" s="48" t="s">
        <v>912</v>
      </c>
      <c r="C81" s="51" t="s">
        <v>902</v>
      </c>
      <c r="D81" s="29" t="s">
        <v>842</v>
      </c>
      <c r="E81" s="18" t="s">
        <v>4</v>
      </c>
      <c r="F81" s="30">
        <v>7.85</v>
      </c>
      <c r="G81" s="19">
        <v>14.49</v>
      </c>
      <c r="H81" s="21">
        <f>F81*G81</f>
        <v>113.7465</v>
      </c>
    </row>
    <row r="82" spans="1:10" s="7" customFormat="1" ht="25.5">
      <c r="A82" s="18" t="s">
        <v>1021</v>
      </c>
      <c r="B82" s="48" t="s">
        <v>913</v>
      </c>
      <c r="C82" s="51" t="s">
        <v>902</v>
      </c>
      <c r="D82" s="29" t="s">
        <v>79</v>
      </c>
      <c r="E82" s="18" t="s">
        <v>3</v>
      </c>
      <c r="F82" s="30">
        <v>0.62</v>
      </c>
      <c r="G82" s="19">
        <v>456.66</v>
      </c>
      <c r="H82" s="21">
        <f>F82*G82</f>
        <v>283.12920000000003</v>
      </c>
      <c r="I82" s="46">
        <f>F82</f>
        <v>0.62</v>
      </c>
      <c r="J82" s="45">
        <f>H82</f>
        <v>283.12920000000003</v>
      </c>
    </row>
    <row r="83" spans="1:10" s="7" customFormat="1" ht="25.5">
      <c r="A83" s="27" t="s">
        <v>686</v>
      </c>
      <c r="B83" s="27"/>
      <c r="C83" s="27"/>
      <c r="D83" s="25" t="s">
        <v>748</v>
      </c>
      <c r="E83" s="16"/>
      <c r="F83" s="28"/>
      <c r="G83" s="32"/>
      <c r="H83" s="17">
        <f>SUM(H84:H89)</f>
        <v>2655.5264999999999</v>
      </c>
    </row>
    <row r="84" spans="1:10" s="7" customFormat="1" ht="38.25">
      <c r="A84" s="18" t="s">
        <v>75</v>
      </c>
      <c r="B84" s="48">
        <v>84220</v>
      </c>
      <c r="C84" s="51" t="s">
        <v>902</v>
      </c>
      <c r="D84" s="29" t="s">
        <v>73</v>
      </c>
      <c r="E84" s="18" t="s">
        <v>0</v>
      </c>
      <c r="F84" s="30">
        <v>21.17</v>
      </c>
      <c r="G84" s="19">
        <v>40.75</v>
      </c>
      <c r="H84" s="21">
        <f>F84*G84</f>
        <v>862.67750000000012</v>
      </c>
    </row>
    <row r="85" spans="1:10" s="7" customFormat="1" ht="25.5">
      <c r="A85" s="18" t="s">
        <v>76</v>
      </c>
      <c r="B85" s="48" t="s">
        <v>911</v>
      </c>
      <c r="C85" s="51" t="s">
        <v>902</v>
      </c>
      <c r="D85" s="29" t="s">
        <v>843</v>
      </c>
      <c r="E85" s="18" t="s">
        <v>4</v>
      </c>
      <c r="F85" s="30">
        <v>18.52</v>
      </c>
      <c r="G85" s="19">
        <v>13.19</v>
      </c>
      <c r="H85" s="21">
        <f>F85*G85</f>
        <v>244.27879999999999</v>
      </c>
    </row>
    <row r="86" spans="1:10" s="7" customFormat="1" ht="25.5">
      <c r="A86" s="18" t="s">
        <v>77</v>
      </c>
      <c r="B86" s="48" t="s">
        <v>911</v>
      </c>
      <c r="C86" s="51" t="s">
        <v>902</v>
      </c>
      <c r="D86" s="29" t="s">
        <v>844</v>
      </c>
      <c r="E86" s="18" t="s">
        <v>4</v>
      </c>
      <c r="F86" s="30">
        <v>19.5</v>
      </c>
      <c r="G86" s="19">
        <v>12.53</v>
      </c>
      <c r="H86" s="21">
        <f>TRUNC(F86*G86,2)</f>
        <v>244.33</v>
      </c>
    </row>
    <row r="87" spans="1:10" s="7" customFormat="1" ht="25.5">
      <c r="A87" s="18" t="s">
        <v>78</v>
      </c>
      <c r="B87" s="48" t="s">
        <v>911</v>
      </c>
      <c r="C87" s="51" t="s">
        <v>902</v>
      </c>
      <c r="D87" s="29" t="s">
        <v>845</v>
      </c>
      <c r="E87" s="18" t="s">
        <v>4</v>
      </c>
      <c r="F87" s="30">
        <v>29.17</v>
      </c>
      <c r="G87" s="19">
        <v>10.15</v>
      </c>
      <c r="H87" s="21">
        <f>F87*G87</f>
        <v>296.07550000000003</v>
      </c>
    </row>
    <row r="88" spans="1:10" s="7" customFormat="1" ht="25.5">
      <c r="A88" s="18" t="s">
        <v>1022</v>
      </c>
      <c r="B88" s="48" t="s">
        <v>912</v>
      </c>
      <c r="C88" s="51" t="s">
        <v>902</v>
      </c>
      <c r="D88" s="29" t="s">
        <v>842</v>
      </c>
      <c r="E88" s="18" t="s">
        <v>4</v>
      </c>
      <c r="F88" s="30">
        <v>25.77</v>
      </c>
      <c r="G88" s="19">
        <v>14.49</v>
      </c>
      <c r="H88" s="21">
        <f>F88*G88</f>
        <v>373.40730000000002</v>
      </c>
    </row>
    <row r="89" spans="1:10" s="7" customFormat="1" ht="25.5">
      <c r="A89" s="18" t="s">
        <v>1023</v>
      </c>
      <c r="B89" s="48" t="s">
        <v>913</v>
      </c>
      <c r="C89" s="51" t="s">
        <v>902</v>
      </c>
      <c r="D89" s="29" t="s">
        <v>38</v>
      </c>
      <c r="E89" s="18" t="s">
        <v>3</v>
      </c>
      <c r="F89" s="30">
        <v>1.39</v>
      </c>
      <c r="G89" s="19">
        <v>456.66</v>
      </c>
      <c r="H89" s="21">
        <f>F89*G89</f>
        <v>634.75739999999996</v>
      </c>
      <c r="I89" s="46">
        <f>F89</f>
        <v>1.39</v>
      </c>
      <c r="J89" s="45">
        <f>H89</f>
        <v>634.75739999999996</v>
      </c>
    </row>
    <row r="90" spans="1:10" s="7" customFormat="1" ht="12.75">
      <c r="A90" s="27" t="s">
        <v>687</v>
      </c>
      <c r="B90" s="27"/>
      <c r="C90" s="27"/>
      <c r="D90" s="24" t="s">
        <v>749</v>
      </c>
      <c r="E90" s="16"/>
      <c r="F90" s="28"/>
      <c r="G90" s="32"/>
      <c r="H90" s="17">
        <f>SUM(H91,H93,H101)</f>
        <v>25753.335200000001</v>
      </c>
    </row>
    <row r="91" spans="1:10" s="7" customFormat="1" ht="12.75">
      <c r="A91" s="27" t="s">
        <v>688</v>
      </c>
      <c r="B91" s="27"/>
      <c r="C91" s="27"/>
      <c r="D91" s="24" t="s">
        <v>750</v>
      </c>
      <c r="E91" s="16"/>
      <c r="F91" s="28"/>
      <c r="G91" s="32"/>
      <c r="H91" s="17">
        <f>SUM(H92)</f>
        <v>783.42</v>
      </c>
    </row>
    <row r="92" spans="1:10" s="7" customFormat="1" ht="25.5">
      <c r="A92" s="18" t="s">
        <v>81</v>
      </c>
      <c r="B92" s="51" t="s">
        <v>915</v>
      </c>
      <c r="C92" s="51" t="s">
        <v>902</v>
      </c>
      <c r="D92" s="29" t="s">
        <v>80</v>
      </c>
      <c r="E92" s="18" t="s">
        <v>0</v>
      </c>
      <c r="F92" s="30">
        <v>6.1</v>
      </c>
      <c r="G92" s="19">
        <v>128.43</v>
      </c>
      <c r="H92" s="21">
        <f>TRUNC(F92*G92,2)</f>
        <v>783.42</v>
      </c>
      <c r="I92" s="46">
        <f>SUM(I37:I89)</f>
        <v>21.860000000000003</v>
      </c>
      <c r="J92" s="45">
        <f>SUM(J37:J89)</f>
        <v>9982.5830000000005</v>
      </c>
    </row>
    <row r="93" spans="1:10" s="7" customFormat="1" ht="12.75">
      <c r="A93" s="27" t="s">
        <v>689</v>
      </c>
      <c r="B93" s="27"/>
      <c r="C93" s="27"/>
      <c r="D93" s="24" t="s">
        <v>751</v>
      </c>
      <c r="E93" s="16"/>
      <c r="F93" s="28"/>
      <c r="G93" s="32"/>
      <c r="H93" s="17">
        <f>SUM(H94:H100)</f>
        <v>23204.297300000002</v>
      </c>
    </row>
    <row r="94" spans="1:10" s="7" customFormat="1" ht="51">
      <c r="A94" s="18" t="s">
        <v>83</v>
      </c>
      <c r="B94" s="51">
        <v>87489</v>
      </c>
      <c r="C94" s="51" t="s">
        <v>902</v>
      </c>
      <c r="D94" s="29" t="s">
        <v>89</v>
      </c>
      <c r="E94" s="18" t="s">
        <v>0</v>
      </c>
      <c r="F94" s="30">
        <v>21.61</v>
      </c>
      <c r="G94" s="19">
        <v>42.27</v>
      </c>
      <c r="H94" s="21">
        <f>F94*G94</f>
        <v>913.4547</v>
      </c>
    </row>
    <row r="95" spans="1:10" s="7" customFormat="1" ht="51">
      <c r="A95" s="18" t="s">
        <v>82</v>
      </c>
      <c r="B95" s="51" t="s">
        <v>916</v>
      </c>
      <c r="C95" s="51" t="s">
        <v>902</v>
      </c>
      <c r="D95" s="29" t="s">
        <v>90</v>
      </c>
      <c r="E95" s="18" t="s">
        <v>0</v>
      </c>
      <c r="F95" s="30">
        <v>15.83</v>
      </c>
      <c r="G95" s="19">
        <v>69.3</v>
      </c>
      <c r="H95" s="21">
        <f>F95*G95</f>
        <v>1097.019</v>
      </c>
    </row>
    <row r="96" spans="1:10" s="7" customFormat="1" ht="51">
      <c r="A96" s="18" t="s">
        <v>84</v>
      </c>
      <c r="B96" s="51">
        <v>87491</v>
      </c>
      <c r="C96" s="51" t="s">
        <v>902</v>
      </c>
      <c r="D96" s="29" t="s">
        <v>802</v>
      </c>
      <c r="E96" s="18" t="s">
        <v>0</v>
      </c>
      <c r="F96" s="30">
        <v>93.07</v>
      </c>
      <c r="G96" s="19">
        <v>58.17</v>
      </c>
      <c r="H96" s="21">
        <f>TRUNC(F96*G96,2)</f>
        <v>5413.88</v>
      </c>
    </row>
    <row r="97" spans="1:8" s="7" customFormat="1" ht="38.25">
      <c r="A97" s="18" t="s">
        <v>85</v>
      </c>
      <c r="B97" s="47"/>
      <c r="C97" s="47" t="s">
        <v>921</v>
      </c>
      <c r="D97" s="29" t="s">
        <v>91</v>
      </c>
      <c r="E97" s="18" t="s">
        <v>0</v>
      </c>
      <c r="F97" s="30">
        <v>13.02</v>
      </c>
      <c r="G97" s="19">
        <v>68.27</v>
      </c>
      <c r="H97" s="21">
        <f>F97*G97</f>
        <v>888.8753999999999</v>
      </c>
    </row>
    <row r="98" spans="1:8" s="7" customFormat="1" ht="51">
      <c r="A98" s="18" t="s">
        <v>86</v>
      </c>
      <c r="B98" s="51" t="s">
        <v>917</v>
      </c>
      <c r="C98" s="51" t="s">
        <v>902</v>
      </c>
      <c r="D98" s="29" t="s">
        <v>92</v>
      </c>
      <c r="E98" s="18" t="s">
        <v>2</v>
      </c>
      <c r="F98" s="30">
        <v>2.4300000000000002</v>
      </c>
      <c r="G98" s="19">
        <v>19.739999999999998</v>
      </c>
      <c r="H98" s="21">
        <f>F98*G98</f>
        <v>47.968199999999996</v>
      </c>
    </row>
    <row r="99" spans="1:8" s="7" customFormat="1" ht="38.25">
      <c r="A99" s="18" t="s">
        <v>87</v>
      </c>
      <c r="B99" s="51">
        <v>79627</v>
      </c>
      <c r="C99" s="51" t="s">
        <v>902</v>
      </c>
      <c r="D99" s="29" t="s">
        <v>93</v>
      </c>
      <c r="E99" s="18" t="s">
        <v>0</v>
      </c>
      <c r="F99" s="30">
        <v>15.72</v>
      </c>
      <c r="G99" s="19">
        <v>894.5</v>
      </c>
      <c r="H99" s="21">
        <f>TRUNC(F99*G99,2)</f>
        <v>14061.54</v>
      </c>
    </row>
    <row r="100" spans="1:8" s="7" customFormat="1" ht="12.75">
      <c r="A100" s="18" t="s">
        <v>88</v>
      </c>
      <c r="B100" s="47"/>
      <c r="C100" s="47" t="s">
        <v>921</v>
      </c>
      <c r="D100" s="29" t="s">
        <v>94</v>
      </c>
      <c r="E100" s="18" t="s">
        <v>0</v>
      </c>
      <c r="F100" s="30">
        <v>7.2</v>
      </c>
      <c r="G100" s="19">
        <v>108.55</v>
      </c>
      <c r="H100" s="21">
        <f>F100*G100</f>
        <v>781.56</v>
      </c>
    </row>
    <row r="101" spans="1:8" s="7" customFormat="1" ht="12.75">
      <c r="A101" s="27" t="s">
        <v>690</v>
      </c>
      <c r="B101" s="27"/>
      <c r="C101" s="27"/>
      <c r="D101" s="24" t="s">
        <v>752</v>
      </c>
      <c r="E101" s="16"/>
      <c r="F101" s="28"/>
      <c r="G101" s="32"/>
      <c r="H101" s="17">
        <f>SUM(H102)</f>
        <v>1765.6179000000002</v>
      </c>
    </row>
    <row r="102" spans="1:8" s="7" customFormat="1" ht="51">
      <c r="A102" s="18" t="s">
        <v>95</v>
      </c>
      <c r="B102" s="51">
        <v>87489</v>
      </c>
      <c r="C102" s="51" t="s">
        <v>902</v>
      </c>
      <c r="D102" s="29" t="s">
        <v>102</v>
      </c>
      <c r="E102" s="18" t="s">
        <v>0</v>
      </c>
      <c r="F102" s="30">
        <v>41.77</v>
      </c>
      <c r="G102" s="19">
        <v>42.27</v>
      </c>
      <c r="H102" s="21">
        <f>F102*G102</f>
        <v>1765.6179000000002</v>
      </c>
    </row>
    <row r="103" spans="1:8" s="7" customFormat="1" ht="12.75">
      <c r="A103" s="27" t="s">
        <v>691</v>
      </c>
      <c r="B103" s="27"/>
      <c r="C103" s="27"/>
      <c r="D103" s="24" t="s">
        <v>753</v>
      </c>
      <c r="E103" s="16"/>
      <c r="F103" s="28"/>
      <c r="G103" s="32"/>
      <c r="H103" s="17">
        <f>SUM(H104,H111,H115,H123,H127,H145,H151)</f>
        <v>362102.66200000001</v>
      </c>
    </row>
    <row r="104" spans="1:8" s="7" customFormat="1" ht="12.75">
      <c r="A104" s="27" t="s">
        <v>692</v>
      </c>
      <c r="B104" s="27"/>
      <c r="C104" s="27"/>
      <c r="D104" s="24" t="s">
        <v>754</v>
      </c>
      <c r="E104" s="16"/>
      <c r="F104" s="28"/>
      <c r="G104" s="32"/>
      <c r="H104" s="17">
        <f>SUM(H105:H110)</f>
        <v>31974.680000000004</v>
      </c>
    </row>
    <row r="105" spans="1:8" s="7" customFormat="1" ht="25.5">
      <c r="A105" s="18" t="s">
        <v>96</v>
      </c>
      <c r="B105" s="51" t="s">
        <v>918</v>
      </c>
      <c r="C105" s="51" t="s">
        <v>902</v>
      </c>
      <c r="D105" s="29" t="s">
        <v>103</v>
      </c>
      <c r="E105" s="18" t="s">
        <v>1</v>
      </c>
      <c r="F105" s="30">
        <v>10</v>
      </c>
      <c r="G105" s="19">
        <v>779.98</v>
      </c>
      <c r="H105" s="44">
        <f t="shared" ref="H105:H110" si="1">F105*G105</f>
        <v>7799.8</v>
      </c>
    </row>
    <row r="106" spans="1:8" s="7" customFormat="1" ht="38.25">
      <c r="A106" s="18" t="s">
        <v>97</v>
      </c>
      <c r="B106" s="51" t="s">
        <v>919</v>
      </c>
      <c r="C106" s="51" t="s">
        <v>902</v>
      </c>
      <c r="D106" s="29" t="s">
        <v>104</v>
      </c>
      <c r="E106" s="18" t="s">
        <v>1</v>
      </c>
      <c r="F106" s="30">
        <v>5</v>
      </c>
      <c r="G106" s="19">
        <v>952.48</v>
      </c>
      <c r="H106" s="21">
        <f t="shared" si="1"/>
        <v>4762.3999999999996</v>
      </c>
    </row>
    <row r="107" spans="1:8" s="7" customFormat="1" ht="25.5">
      <c r="A107" s="18" t="s">
        <v>98</v>
      </c>
      <c r="B107" s="51" t="s">
        <v>920</v>
      </c>
      <c r="C107" s="51" t="s">
        <v>902</v>
      </c>
      <c r="D107" s="29" t="s">
        <v>105</v>
      </c>
      <c r="E107" s="18" t="s">
        <v>1</v>
      </c>
      <c r="F107" s="30">
        <v>4</v>
      </c>
      <c r="G107" s="19">
        <v>809.44</v>
      </c>
      <c r="H107" s="21">
        <f t="shared" si="1"/>
        <v>3237.76</v>
      </c>
    </row>
    <row r="108" spans="1:8" s="7" customFormat="1" ht="25.5">
      <c r="A108" s="18" t="s">
        <v>99</v>
      </c>
      <c r="B108" s="51" t="s">
        <v>920</v>
      </c>
      <c r="C108" s="51" t="s">
        <v>902</v>
      </c>
      <c r="D108" s="29" t="s">
        <v>106</v>
      </c>
      <c r="E108" s="18" t="s">
        <v>1</v>
      </c>
      <c r="F108" s="30">
        <v>6</v>
      </c>
      <c r="G108" s="19">
        <v>809.44</v>
      </c>
      <c r="H108" s="21">
        <f t="shared" si="1"/>
        <v>4856.6400000000003</v>
      </c>
    </row>
    <row r="109" spans="1:8" s="7" customFormat="1" ht="25.5">
      <c r="A109" s="18" t="s">
        <v>100</v>
      </c>
      <c r="B109" s="51" t="s">
        <v>920</v>
      </c>
      <c r="C109" s="51" t="s">
        <v>902</v>
      </c>
      <c r="D109" s="29" t="s">
        <v>107</v>
      </c>
      <c r="E109" s="18" t="s">
        <v>1</v>
      </c>
      <c r="F109" s="30">
        <v>10</v>
      </c>
      <c r="G109" s="19">
        <v>809.44</v>
      </c>
      <c r="H109" s="44">
        <f t="shared" si="1"/>
        <v>8094.4000000000005</v>
      </c>
    </row>
    <row r="110" spans="1:8" s="7" customFormat="1" ht="38.25">
      <c r="A110" s="18" t="s">
        <v>101</v>
      </c>
      <c r="B110" s="51"/>
      <c r="C110" s="51" t="s">
        <v>921</v>
      </c>
      <c r="D110" s="29" t="s">
        <v>108</v>
      </c>
      <c r="E110" s="18" t="s">
        <v>1</v>
      </c>
      <c r="F110" s="30">
        <v>8</v>
      </c>
      <c r="G110" s="19">
        <v>402.96</v>
      </c>
      <c r="H110" s="21">
        <f t="shared" si="1"/>
        <v>3223.68</v>
      </c>
    </row>
    <row r="111" spans="1:8" s="7" customFormat="1" ht="12.75">
      <c r="A111" s="27" t="s">
        <v>693</v>
      </c>
      <c r="B111" s="27"/>
      <c r="C111" s="27"/>
      <c r="D111" s="24" t="s">
        <v>755</v>
      </c>
      <c r="E111" s="16"/>
      <c r="F111" s="28"/>
      <c r="G111" s="32"/>
      <c r="H111" s="17">
        <f>SUM(H112:H114)</f>
        <v>6883</v>
      </c>
    </row>
    <row r="112" spans="1:8" s="7" customFormat="1" ht="25.5">
      <c r="A112" s="18" t="s">
        <v>109</v>
      </c>
      <c r="B112" s="51" t="s">
        <v>922</v>
      </c>
      <c r="C112" s="51" t="s">
        <v>902</v>
      </c>
      <c r="D112" s="29" t="s">
        <v>112</v>
      </c>
      <c r="E112" s="18" t="s">
        <v>1</v>
      </c>
      <c r="F112" s="30">
        <v>8</v>
      </c>
      <c r="G112" s="19">
        <v>34.340000000000003</v>
      </c>
      <c r="H112" s="21">
        <f>F112*G112</f>
        <v>274.72000000000003</v>
      </c>
    </row>
    <row r="113" spans="1:8" s="7" customFormat="1" ht="25.5">
      <c r="A113" s="18" t="s">
        <v>110</v>
      </c>
      <c r="B113" s="18"/>
      <c r="C113" s="18" t="s">
        <v>921</v>
      </c>
      <c r="D113" s="29" t="s">
        <v>113</v>
      </c>
      <c r="E113" s="18" t="s">
        <v>2</v>
      </c>
      <c r="F113" s="30">
        <v>8.4</v>
      </c>
      <c r="G113" s="19">
        <v>429.1</v>
      </c>
      <c r="H113" s="21">
        <f>F113*G113</f>
        <v>3604.4400000000005</v>
      </c>
    </row>
    <row r="114" spans="1:8" s="7" customFormat="1" ht="25.5">
      <c r="A114" s="18" t="s">
        <v>111</v>
      </c>
      <c r="B114" s="51"/>
      <c r="C114" s="51" t="s">
        <v>921</v>
      </c>
      <c r="D114" s="29" t="s">
        <v>114</v>
      </c>
      <c r="E114" s="18" t="s">
        <v>0</v>
      </c>
      <c r="F114" s="30">
        <v>19.2</v>
      </c>
      <c r="G114" s="19">
        <v>156.44999999999999</v>
      </c>
      <c r="H114" s="21">
        <f>F114*G114</f>
        <v>3003.8399999999997</v>
      </c>
    </row>
    <row r="115" spans="1:8" s="7" customFormat="1" ht="12.75">
      <c r="A115" s="27" t="s">
        <v>694</v>
      </c>
      <c r="B115" s="27"/>
      <c r="C115" s="27"/>
      <c r="D115" s="24" t="s">
        <v>756</v>
      </c>
      <c r="E115" s="16"/>
      <c r="F115" s="28"/>
      <c r="G115" s="32"/>
      <c r="H115" s="17">
        <f>SUM(H116:H122)</f>
        <v>154291.17990000002</v>
      </c>
    </row>
    <row r="116" spans="1:8" s="7" customFormat="1" ht="38.25">
      <c r="A116" s="18" t="s">
        <v>115</v>
      </c>
      <c r="B116" s="51" t="s">
        <v>923</v>
      </c>
      <c r="C116" s="51" t="s">
        <v>902</v>
      </c>
      <c r="D116" s="29" t="s">
        <v>125</v>
      </c>
      <c r="E116" s="18" t="s">
        <v>0</v>
      </c>
      <c r="F116" s="30">
        <v>2.1</v>
      </c>
      <c r="G116" s="19">
        <v>2045.32</v>
      </c>
      <c r="H116" s="21">
        <f t="shared" ref="H116:H122" si="2">F116*G116</f>
        <v>4295.1720000000005</v>
      </c>
    </row>
    <row r="117" spans="1:8" s="7" customFormat="1" ht="38.25">
      <c r="A117" s="18" t="s">
        <v>116</v>
      </c>
      <c r="B117" s="51" t="s">
        <v>923</v>
      </c>
      <c r="C117" s="51" t="s">
        <v>902</v>
      </c>
      <c r="D117" s="29" t="s">
        <v>126</v>
      </c>
      <c r="E117" s="18" t="s">
        <v>0</v>
      </c>
      <c r="F117" s="30">
        <v>1.68</v>
      </c>
      <c r="G117" s="19">
        <v>1650.13</v>
      </c>
      <c r="H117" s="21">
        <f t="shared" si="2"/>
        <v>2772.2184000000002</v>
      </c>
    </row>
    <row r="118" spans="1:8" s="7" customFormat="1" ht="38.25">
      <c r="A118" s="18" t="s">
        <v>117</v>
      </c>
      <c r="B118" s="51" t="s">
        <v>923</v>
      </c>
      <c r="C118" s="51" t="s">
        <v>902</v>
      </c>
      <c r="D118" s="29" t="s">
        <v>127</v>
      </c>
      <c r="E118" s="18" t="s">
        <v>0</v>
      </c>
      <c r="F118" s="30">
        <v>6.72</v>
      </c>
      <c r="G118" s="19">
        <v>3155.44</v>
      </c>
      <c r="H118" s="44">
        <f t="shared" si="2"/>
        <v>21204.556799999998</v>
      </c>
    </row>
    <row r="119" spans="1:8" s="7" customFormat="1" ht="38.25">
      <c r="A119" s="18" t="s">
        <v>118</v>
      </c>
      <c r="B119" s="51">
        <v>68050</v>
      </c>
      <c r="C119" s="51" t="s">
        <v>902</v>
      </c>
      <c r="D119" s="29" t="s">
        <v>128</v>
      </c>
      <c r="E119" s="18" t="s">
        <v>0</v>
      </c>
      <c r="F119" s="30">
        <v>143.1</v>
      </c>
      <c r="G119" s="19">
        <v>782.01</v>
      </c>
      <c r="H119" s="44">
        <f t="shared" si="2"/>
        <v>111905.63099999999</v>
      </c>
    </row>
    <row r="120" spans="1:8" s="7" customFormat="1" ht="38.25">
      <c r="A120" s="18" t="s">
        <v>119</v>
      </c>
      <c r="B120" s="51">
        <v>68050</v>
      </c>
      <c r="C120" s="51" t="s">
        <v>902</v>
      </c>
      <c r="D120" s="29" t="s">
        <v>129</v>
      </c>
      <c r="E120" s="18" t="s">
        <v>0</v>
      </c>
      <c r="F120" s="30">
        <v>5.04</v>
      </c>
      <c r="G120" s="19">
        <v>782.01</v>
      </c>
      <c r="H120" s="21">
        <f t="shared" si="2"/>
        <v>3941.3303999999998</v>
      </c>
    </row>
    <row r="121" spans="1:8" s="7" customFormat="1" ht="25.5">
      <c r="A121" s="18" t="s">
        <v>120</v>
      </c>
      <c r="B121" s="51" t="s">
        <v>923</v>
      </c>
      <c r="C121" s="51" t="s">
        <v>902</v>
      </c>
      <c r="D121" s="29" t="s">
        <v>130</v>
      </c>
      <c r="E121" s="18" t="s">
        <v>0</v>
      </c>
      <c r="F121" s="30">
        <v>4.4400000000000004</v>
      </c>
      <c r="G121" s="19">
        <v>1049.77</v>
      </c>
      <c r="H121" s="21">
        <f t="shared" si="2"/>
        <v>4660.9788000000008</v>
      </c>
    </row>
    <row r="122" spans="1:8" s="7" customFormat="1" ht="25.5">
      <c r="A122" s="18" t="s">
        <v>121</v>
      </c>
      <c r="B122" s="51" t="s">
        <v>923</v>
      </c>
      <c r="C122" s="51" t="s">
        <v>902</v>
      </c>
      <c r="D122" s="29" t="s">
        <v>131</v>
      </c>
      <c r="E122" s="18" t="s">
        <v>0</v>
      </c>
      <c r="F122" s="30">
        <v>5.25</v>
      </c>
      <c r="G122" s="19">
        <v>1049.77</v>
      </c>
      <c r="H122" s="21">
        <f t="shared" si="2"/>
        <v>5511.2924999999996</v>
      </c>
    </row>
    <row r="123" spans="1:8" s="7" customFormat="1" ht="12.75">
      <c r="A123" s="27" t="s">
        <v>695</v>
      </c>
      <c r="B123" s="27"/>
      <c r="C123" s="27"/>
      <c r="D123" s="24" t="s">
        <v>757</v>
      </c>
      <c r="E123" s="16"/>
      <c r="F123" s="28"/>
      <c r="G123" s="32"/>
      <c r="H123" s="17">
        <f>SUM(H124:H126)</f>
        <v>5376.9493999999995</v>
      </c>
    </row>
    <row r="124" spans="1:8" s="7" customFormat="1" ht="25.5">
      <c r="A124" s="18" t="s">
        <v>122</v>
      </c>
      <c r="B124" s="51" t="s">
        <v>924</v>
      </c>
      <c r="C124" s="51" t="s">
        <v>902</v>
      </c>
      <c r="D124" s="29" t="s">
        <v>139</v>
      </c>
      <c r="E124" s="18" t="s">
        <v>1</v>
      </c>
      <c r="F124" s="30">
        <v>1</v>
      </c>
      <c r="G124" s="19">
        <v>2120.1799999999998</v>
      </c>
      <c r="H124" s="21">
        <f>F124*G124</f>
        <v>2120.1799999999998</v>
      </c>
    </row>
    <row r="125" spans="1:8" s="7" customFormat="1" ht="25.5">
      <c r="A125" s="18" t="s">
        <v>123</v>
      </c>
      <c r="B125" s="51" t="s">
        <v>924</v>
      </c>
      <c r="C125" s="51" t="s">
        <v>902</v>
      </c>
      <c r="D125" s="29" t="s">
        <v>140</v>
      </c>
      <c r="E125" s="18" t="s">
        <v>1</v>
      </c>
      <c r="F125" s="30">
        <v>1</v>
      </c>
      <c r="G125" s="19">
        <v>2120.1799999999998</v>
      </c>
      <c r="H125" s="21">
        <f>F125*G125</f>
        <v>2120.1799999999998</v>
      </c>
    </row>
    <row r="126" spans="1:8" s="7" customFormat="1" ht="25.5">
      <c r="A126" s="18" t="s">
        <v>124</v>
      </c>
      <c r="B126" s="51">
        <v>72120</v>
      </c>
      <c r="C126" s="51" t="s">
        <v>902</v>
      </c>
      <c r="D126" s="29" t="s">
        <v>141</v>
      </c>
      <c r="E126" s="18" t="s">
        <v>0</v>
      </c>
      <c r="F126" s="30">
        <v>3.53</v>
      </c>
      <c r="G126" s="19">
        <v>321.98</v>
      </c>
      <c r="H126" s="21">
        <f>F126*G126</f>
        <v>1136.5894000000001</v>
      </c>
    </row>
    <row r="127" spans="1:8" s="7" customFormat="1" ht="12.75">
      <c r="A127" s="27" t="s">
        <v>696</v>
      </c>
      <c r="B127" s="27"/>
      <c r="C127" s="27"/>
      <c r="D127" s="24" t="s">
        <v>758</v>
      </c>
      <c r="E127" s="16"/>
      <c r="F127" s="28"/>
      <c r="G127" s="32"/>
      <c r="H127" s="17">
        <f>SUM(H128:H144)</f>
        <v>93445.685799999992</v>
      </c>
    </row>
    <row r="128" spans="1:8" s="7" customFormat="1" ht="25.5">
      <c r="A128" s="18" t="s">
        <v>132</v>
      </c>
      <c r="B128" s="51">
        <v>68052</v>
      </c>
      <c r="C128" s="51" t="s">
        <v>902</v>
      </c>
      <c r="D128" s="29" t="s">
        <v>152</v>
      </c>
      <c r="E128" s="18" t="s">
        <v>0</v>
      </c>
      <c r="F128" s="30">
        <v>1.75</v>
      </c>
      <c r="G128" s="19">
        <v>741.35</v>
      </c>
      <c r="H128" s="21">
        <f t="shared" ref="H128:H144" si="3">F128*G128</f>
        <v>1297.3625</v>
      </c>
    </row>
    <row r="129" spans="1:8" s="7" customFormat="1" ht="25.5">
      <c r="A129" s="18" t="s">
        <v>133</v>
      </c>
      <c r="B129" s="51">
        <v>68052</v>
      </c>
      <c r="C129" s="51" t="s">
        <v>902</v>
      </c>
      <c r="D129" s="29" t="s">
        <v>153</v>
      </c>
      <c r="E129" s="18" t="s">
        <v>0</v>
      </c>
      <c r="F129" s="30">
        <v>1.6</v>
      </c>
      <c r="G129" s="19">
        <v>741.35</v>
      </c>
      <c r="H129" s="21">
        <f t="shared" si="3"/>
        <v>1186.1600000000001</v>
      </c>
    </row>
    <row r="130" spans="1:8" s="7" customFormat="1" ht="25.5">
      <c r="A130" s="18" t="s">
        <v>134</v>
      </c>
      <c r="B130" s="51">
        <v>85010</v>
      </c>
      <c r="C130" s="51" t="s">
        <v>902</v>
      </c>
      <c r="D130" s="29" t="s">
        <v>154</v>
      </c>
      <c r="E130" s="18" t="s">
        <v>0</v>
      </c>
      <c r="F130" s="30">
        <v>3.22</v>
      </c>
      <c r="G130" s="19">
        <v>584.20000000000005</v>
      </c>
      <c r="H130" s="21">
        <f t="shared" si="3"/>
        <v>1881.1240000000003</v>
      </c>
    </row>
    <row r="131" spans="1:8" s="7" customFormat="1" ht="25.5">
      <c r="A131" s="18" t="s">
        <v>135</v>
      </c>
      <c r="B131" s="51">
        <v>68052</v>
      </c>
      <c r="C131" s="51" t="s">
        <v>902</v>
      </c>
      <c r="D131" s="29" t="s">
        <v>155</v>
      </c>
      <c r="E131" s="18" t="s">
        <v>0</v>
      </c>
      <c r="F131" s="30">
        <v>2.0299999999999998</v>
      </c>
      <c r="G131" s="19">
        <v>741.35</v>
      </c>
      <c r="H131" s="21">
        <f t="shared" si="3"/>
        <v>1504.9404999999999</v>
      </c>
    </row>
    <row r="132" spans="1:8" s="7" customFormat="1" ht="25.5">
      <c r="A132" s="18" t="s">
        <v>136</v>
      </c>
      <c r="B132" s="51">
        <v>85010</v>
      </c>
      <c r="C132" s="51" t="s">
        <v>902</v>
      </c>
      <c r="D132" s="29" t="s">
        <v>156</v>
      </c>
      <c r="E132" s="18" t="s">
        <v>0</v>
      </c>
      <c r="F132" s="30">
        <v>2.1</v>
      </c>
      <c r="G132" s="19">
        <v>584.20000000000005</v>
      </c>
      <c r="H132" s="21">
        <f t="shared" si="3"/>
        <v>1226.8200000000002</v>
      </c>
    </row>
    <row r="133" spans="1:8" s="7" customFormat="1" ht="38.25">
      <c r="A133" s="18" t="s">
        <v>137</v>
      </c>
      <c r="B133" s="51" t="s">
        <v>925</v>
      </c>
      <c r="C133" s="51" t="s">
        <v>902</v>
      </c>
      <c r="D133" s="29" t="s">
        <v>157</v>
      </c>
      <c r="E133" s="18" t="s">
        <v>0</v>
      </c>
      <c r="F133" s="30">
        <v>2.1</v>
      </c>
      <c r="G133" s="19">
        <v>684.88</v>
      </c>
      <c r="H133" s="21">
        <f t="shared" si="3"/>
        <v>1438.248</v>
      </c>
    </row>
    <row r="134" spans="1:8" s="7" customFormat="1" ht="38.25">
      <c r="A134" s="18" t="s">
        <v>138</v>
      </c>
      <c r="B134" s="51" t="s">
        <v>925</v>
      </c>
      <c r="C134" s="51" t="s">
        <v>902</v>
      </c>
      <c r="D134" s="29" t="s">
        <v>158</v>
      </c>
      <c r="E134" s="18" t="s">
        <v>0</v>
      </c>
      <c r="F134" s="30">
        <v>12.6</v>
      </c>
      <c r="G134" s="19">
        <v>684.88</v>
      </c>
      <c r="H134" s="21">
        <f t="shared" si="3"/>
        <v>8629.4879999999994</v>
      </c>
    </row>
    <row r="135" spans="1:8" s="7" customFormat="1" ht="38.25">
      <c r="A135" s="18" t="s">
        <v>142</v>
      </c>
      <c r="B135" s="51" t="s">
        <v>925</v>
      </c>
      <c r="C135" s="51" t="s">
        <v>902</v>
      </c>
      <c r="D135" s="29" t="s">
        <v>159</v>
      </c>
      <c r="E135" s="18" t="s">
        <v>0</v>
      </c>
      <c r="F135" s="30">
        <v>6.3</v>
      </c>
      <c r="G135" s="19">
        <v>684.88</v>
      </c>
      <c r="H135" s="21">
        <f t="shared" si="3"/>
        <v>4314.7439999999997</v>
      </c>
    </row>
    <row r="136" spans="1:8" s="7" customFormat="1" ht="38.25">
      <c r="A136" s="18" t="s">
        <v>143</v>
      </c>
      <c r="B136" s="51" t="s">
        <v>925</v>
      </c>
      <c r="C136" s="51" t="s">
        <v>902</v>
      </c>
      <c r="D136" s="29" t="s">
        <v>160</v>
      </c>
      <c r="E136" s="18" t="s">
        <v>0</v>
      </c>
      <c r="F136" s="30">
        <v>18.899999999999999</v>
      </c>
      <c r="G136" s="19">
        <v>684.88</v>
      </c>
      <c r="H136" s="44">
        <f t="shared" si="3"/>
        <v>12944.231999999998</v>
      </c>
    </row>
    <row r="137" spans="1:8" s="7" customFormat="1" ht="38.25">
      <c r="A137" s="18" t="s">
        <v>144</v>
      </c>
      <c r="B137" s="51" t="s">
        <v>925</v>
      </c>
      <c r="C137" s="51" t="s">
        <v>902</v>
      </c>
      <c r="D137" s="29" t="s">
        <v>161</v>
      </c>
      <c r="E137" s="18" t="s">
        <v>0</v>
      </c>
      <c r="F137" s="30">
        <v>2.1</v>
      </c>
      <c r="G137" s="19">
        <v>684.88</v>
      </c>
      <c r="H137" s="21">
        <f t="shared" si="3"/>
        <v>1438.248</v>
      </c>
    </row>
    <row r="138" spans="1:8" s="7" customFormat="1" ht="38.25">
      <c r="A138" s="18" t="s">
        <v>145</v>
      </c>
      <c r="B138" s="51" t="s">
        <v>925</v>
      </c>
      <c r="C138" s="51" t="s">
        <v>902</v>
      </c>
      <c r="D138" s="29" t="s">
        <v>162</v>
      </c>
      <c r="E138" s="18" t="s">
        <v>0</v>
      </c>
      <c r="F138" s="30">
        <v>6.3</v>
      </c>
      <c r="G138" s="19">
        <v>684.88</v>
      </c>
      <c r="H138" s="21">
        <f t="shared" si="3"/>
        <v>4314.7439999999997</v>
      </c>
    </row>
    <row r="139" spans="1:8" s="7" customFormat="1" ht="38.25">
      <c r="A139" s="18" t="s">
        <v>146</v>
      </c>
      <c r="B139" s="51" t="s">
        <v>925</v>
      </c>
      <c r="C139" s="51" t="s">
        <v>902</v>
      </c>
      <c r="D139" s="29" t="s">
        <v>163</v>
      </c>
      <c r="E139" s="18" t="s">
        <v>0</v>
      </c>
      <c r="F139" s="30">
        <v>8.4</v>
      </c>
      <c r="G139" s="19">
        <v>684.88</v>
      </c>
      <c r="H139" s="21">
        <f t="shared" si="3"/>
        <v>5752.9920000000002</v>
      </c>
    </row>
    <row r="140" spans="1:8" s="7" customFormat="1" ht="38.25">
      <c r="A140" s="18" t="s">
        <v>147</v>
      </c>
      <c r="B140" s="51" t="s">
        <v>925</v>
      </c>
      <c r="C140" s="51" t="s">
        <v>902</v>
      </c>
      <c r="D140" s="29" t="s">
        <v>164</v>
      </c>
      <c r="E140" s="18" t="s">
        <v>0</v>
      </c>
      <c r="F140" s="30">
        <v>12.6</v>
      </c>
      <c r="G140" s="19">
        <v>684.88</v>
      </c>
      <c r="H140" s="21">
        <f t="shared" si="3"/>
        <v>8629.4879999999994</v>
      </c>
    </row>
    <row r="141" spans="1:8" s="7" customFormat="1" ht="38.25">
      <c r="A141" s="18" t="s">
        <v>148</v>
      </c>
      <c r="B141" s="51" t="s">
        <v>925</v>
      </c>
      <c r="C141" s="51" t="s">
        <v>902</v>
      </c>
      <c r="D141" s="29" t="s">
        <v>165</v>
      </c>
      <c r="E141" s="18" t="s">
        <v>0</v>
      </c>
      <c r="F141" s="30">
        <v>33.6</v>
      </c>
      <c r="G141" s="19">
        <v>684.88</v>
      </c>
      <c r="H141" s="44">
        <f t="shared" si="3"/>
        <v>23011.968000000001</v>
      </c>
    </row>
    <row r="142" spans="1:8" s="7" customFormat="1" ht="38.25">
      <c r="A142" s="18" t="s">
        <v>149</v>
      </c>
      <c r="B142" s="51" t="s">
        <v>925</v>
      </c>
      <c r="C142" s="51" t="s">
        <v>902</v>
      </c>
      <c r="D142" s="29" t="s">
        <v>166</v>
      </c>
      <c r="E142" s="18" t="s">
        <v>0</v>
      </c>
      <c r="F142" s="30">
        <v>16.8</v>
      </c>
      <c r="G142" s="19">
        <v>684.88</v>
      </c>
      <c r="H142" s="21">
        <f t="shared" si="3"/>
        <v>11505.984</v>
      </c>
    </row>
    <row r="143" spans="1:8" s="7" customFormat="1" ht="25.5">
      <c r="A143" s="18" t="s">
        <v>150</v>
      </c>
      <c r="B143" s="47" t="s">
        <v>1012</v>
      </c>
      <c r="C143" s="51" t="s">
        <v>902</v>
      </c>
      <c r="D143" s="29" t="s">
        <v>167</v>
      </c>
      <c r="E143" s="18" t="s">
        <v>0</v>
      </c>
      <c r="F143" s="30">
        <v>5.44</v>
      </c>
      <c r="G143" s="19">
        <v>584.20000000000005</v>
      </c>
      <c r="H143" s="21">
        <f t="shared" si="3"/>
        <v>3178.0480000000007</v>
      </c>
    </row>
    <row r="144" spans="1:8" s="7" customFormat="1" ht="12.75">
      <c r="A144" s="18" t="s">
        <v>151</v>
      </c>
      <c r="B144" s="51"/>
      <c r="C144" s="51" t="s">
        <v>921</v>
      </c>
      <c r="D144" s="29" t="s">
        <v>168</v>
      </c>
      <c r="E144" s="18" t="s">
        <v>0</v>
      </c>
      <c r="F144" s="30">
        <v>17.559999999999999</v>
      </c>
      <c r="G144" s="19">
        <v>67.83</v>
      </c>
      <c r="H144" s="21">
        <f t="shared" si="3"/>
        <v>1191.0947999999999</v>
      </c>
    </row>
    <row r="145" spans="1:8" s="7" customFormat="1" ht="12.75">
      <c r="A145" s="27" t="s">
        <v>697</v>
      </c>
      <c r="B145" s="27"/>
      <c r="C145" s="27"/>
      <c r="D145" s="24" t="s">
        <v>759</v>
      </c>
      <c r="E145" s="16"/>
      <c r="F145" s="28"/>
      <c r="G145" s="32"/>
      <c r="H145" s="17">
        <f>SUM(H146:H150)</f>
        <v>14094.946800000002</v>
      </c>
    </row>
    <row r="146" spans="1:8" s="7" customFormat="1" ht="25.5">
      <c r="A146" s="18" t="s">
        <v>169</v>
      </c>
      <c r="B146" s="51">
        <v>72118</v>
      </c>
      <c r="C146" s="51" t="s">
        <v>902</v>
      </c>
      <c r="D146" s="29" t="s">
        <v>178</v>
      </c>
      <c r="E146" s="18" t="s">
        <v>0</v>
      </c>
      <c r="F146" s="30">
        <v>16.14</v>
      </c>
      <c r="G146" s="19">
        <v>200.99</v>
      </c>
      <c r="H146" s="21">
        <f>F146*G146</f>
        <v>3243.9786000000004</v>
      </c>
    </row>
    <row r="147" spans="1:8" s="7" customFormat="1" ht="25.5">
      <c r="A147" s="18" t="s">
        <v>170</v>
      </c>
      <c r="B147" s="53">
        <v>72120</v>
      </c>
      <c r="C147" s="51" t="s">
        <v>902</v>
      </c>
      <c r="D147" s="29" t="s">
        <v>179</v>
      </c>
      <c r="E147" s="18" t="s">
        <v>0</v>
      </c>
      <c r="F147" s="30">
        <v>2.1800000000000002</v>
      </c>
      <c r="G147" s="19">
        <v>200.99</v>
      </c>
      <c r="H147" s="21">
        <f>F147*G147</f>
        <v>438.15820000000008</v>
      </c>
    </row>
    <row r="148" spans="1:8" s="7" customFormat="1" ht="25.5">
      <c r="A148" s="18" t="s">
        <v>171</v>
      </c>
      <c r="B148" s="51">
        <v>85005</v>
      </c>
      <c r="C148" s="51" t="s">
        <v>902</v>
      </c>
      <c r="D148" s="29" t="s">
        <v>180</v>
      </c>
      <c r="E148" s="18" t="s">
        <v>0</v>
      </c>
      <c r="F148" s="30">
        <v>7.2</v>
      </c>
      <c r="G148" s="19">
        <v>321.98</v>
      </c>
      <c r="H148" s="21">
        <f>F148*G148</f>
        <v>2318.2560000000003</v>
      </c>
    </row>
    <row r="149" spans="1:8" s="7" customFormat="1" ht="25.5">
      <c r="A149" s="18" t="s">
        <v>172</v>
      </c>
      <c r="B149" s="47"/>
      <c r="C149" s="47" t="s">
        <v>921</v>
      </c>
      <c r="D149" s="29" t="s">
        <v>181</v>
      </c>
      <c r="E149" s="18" t="s">
        <v>0</v>
      </c>
      <c r="F149" s="30">
        <v>5.25</v>
      </c>
      <c r="G149" s="19">
        <v>321.98</v>
      </c>
      <c r="H149" s="21">
        <f>TRUNC(F149*G149,2)</f>
        <v>1690.39</v>
      </c>
    </row>
    <row r="150" spans="1:8" s="7" customFormat="1" ht="25.5">
      <c r="A150" s="18" t="s">
        <v>177</v>
      </c>
      <c r="B150" s="47" t="s">
        <v>1011</v>
      </c>
      <c r="C150" s="51" t="s">
        <v>902</v>
      </c>
      <c r="D150" s="29" t="s">
        <v>182</v>
      </c>
      <c r="E150" s="18" t="s">
        <v>0</v>
      </c>
      <c r="F150" s="30">
        <v>21.4</v>
      </c>
      <c r="G150" s="19">
        <v>299.26</v>
      </c>
      <c r="H150" s="21">
        <f>F150*G150</f>
        <v>6404.1639999999998</v>
      </c>
    </row>
    <row r="151" spans="1:8" s="7" customFormat="1" ht="12.75">
      <c r="A151" s="27" t="s">
        <v>698</v>
      </c>
      <c r="B151" s="27"/>
      <c r="C151" s="27"/>
      <c r="D151" s="24" t="s">
        <v>760</v>
      </c>
      <c r="E151" s="16"/>
      <c r="F151" s="28"/>
      <c r="G151" s="32"/>
      <c r="H151" s="17">
        <f>SUM(H152:H155)</f>
        <v>56036.220099999999</v>
      </c>
    </row>
    <row r="152" spans="1:8" s="7" customFormat="1" ht="38.25">
      <c r="A152" s="18" t="s">
        <v>173</v>
      </c>
      <c r="B152" s="51" t="s">
        <v>926</v>
      </c>
      <c r="C152" s="51" t="s">
        <v>903</v>
      </c>
      <c r="D152" s="29" t="s">
        <v>183</v>
      </c>
      <c r="E152" s="18" t="s">
        <v>0</v>
      </c>
      <c r="F152" s="30">
        <v>69.790000000000006</v>
      </c>
      <c r="G152" s="19">
        <v>162.27000000000001</v>
      </c>
      <c r="H152" s="21">
        <f>F152*G152</f>
        <v>11324.823300000002</v>
      </c>
    </row>
    <row r="153" spans="1:8" s="7" customFormat="1" ht="25.5">
      <c r="A153" s="18" t="s">
        <v>174</v>
      </c>
      <c r="B153" s="51"/>
      <c r="C153" s="51" t="s">
        <v>921</v>
      </c>
      <c r="D153" s="29" t="s">
        <v>184</v>
      </c>
      <c r="E153" s="18" t="s">
        <v>0</v>
      </c>
      <c r="F153" s="30">
        <v>20.52</v>
      </c>
      <c r="G153" s="19">
        <v>181.79</v>
      </c>
      <c r="H153" s="21">
        <f>F153*G153</f>
        <v>3730.3307999999997</v>
      </c>
    </row>
    <row r="154" spans="1:8" s="7" customFormat="1" ht="38.25">
      <c r="A154" s="18" t="s">
        <v>175</v>
      </c>
      <c r="B154" s="51"/>
      <c r="C154" s="51" t="s">
        <v>921</v>
      </c>
      <c r="D154" s="29" t="s">
        <v>185</v>
      </c>
      <c r="E154" s="18" t="s">
        <v>0</v>
      </c>
      <c r="F154" s="30">
        <v>164.44</v>
      </c>
      <c r="G154" s="19">
        <v>226.65</v>
      </c>
      <c r="H154" s="44">
        <f>F154*G154</f>
        <v>37270.326000000001</v>
      </c>
    </row>
    <row r="155" spans="1:8" s="7" customFormat="1" ht="38.25">
      <c r="A155" s="18" t="s">
        <v>176</v>
      </c>
      <c r="B155" s="51" t="s">
        <v>926</v>
      </c>
      <c r="C155" s="51" t="s">
        <v>903</v>
      </c>
      <c r="D155" s="29" t="s">
        <v>186</v>
      </c>
      <c r="E155" s="18" t="s">
        <v>0</v>
      </c>
      <c r="F155" s="30">
        <v>13.5</v>
      </c>
      <c r="G155" s="19">
        <v>274.87</v>
      </c>
      <c r="H155" s="21">
        <f>TRUNC(F155*G155,2)</f>
        <v>3710.74</v>
      </c>
    </row>
    <row r="156" spans="1:8" s="7" customFormat="1" ht="12.75">
      <c r="A156" s="27" t="s">
        <v>699</v>
      </c>
      <c r="B156" s="27"/>
      <c r="C156" s="27"/>
      <c r="D156" s="24" t="s">
        <v>761</v>
      </c>
      <c r="E156" s="16"/>
      <c r="F156" s="28"/>
      <c r="G156" s="32"/>
      <c r="H156" s="17">
        <f>SUM(H157:H164)</f>
        <v>385354.81520000001</v>
      </c>
    </row>
    <row r="157" spans="1:8" s="7" customFormat="1" ht="12.75">
      <c r="A157" s="18" t="s">
        <v>187</v>
      </c>
      <c r="B157" s="51">
        <v>72111</v>
      </c>
      <c r="C157" s="51" t="s">
        <v>902</v>
      </c>
      <c r="D157" s="29" t="s">
        <v>195</v>
      </c>
      <c r="E157" s="18" t="s">
        <v>0</v>
      </c>
      <c r="F157" s="30">
        <v>1451.75</v>
      </c>
      <c r="G157" s="19">
        <v>97.65</v>
      </c>
      <c r="H157" s="44">
        <f t="shared" ref="H157:H164" si="4">F157*G157</f>
        <v>141763.38750000001</v>
      </c>
    </row>
    <row r="158" spans="1:8" s="7" customFormat="1" ht="12.75">
      <c r="A158" s="18" t="s">
        <v>188</v>
      </c>
      <c r="B158" s="51"/>
      <c r="C158" s="51" t="s">
        <v>921</v>
      </c>
      <c r="D158" s="29" t="s">
        <v>197</v>
      </c>
      <c r="E158" s="18" t="s">
        <v>0</v>
      </c>
      <c r="F158" s="30">
        <v>1402.03</v>
      </c>
      <c r="G158" s="19">
        <v>152.82</v>
      </c>
      <c r="H158" s="44">
        <f t="shared" si="4"/>
        <v>214258.22459999999</v>
      </c>
    </row>
    <row r="159" spans="1:8" s="7" customFormat="1" ht="12.75">
      <c r="A159" s="18" t="s">
        <v>189</v>
      </c>
      <c r="B159" s="51">
        <v>75220</v>
      </c>
      <c r="C159" s="51" t="s">
        <v>902</v>
      </c>
      <c r="D159" s="29" t="s">
        <v>196</v>
      </c>
      <c r="E159" s="18" t="s">
        <v>2</v>
      </c>
      <c r="F159" s="30">
        <v>83.13</v>
      </c>
      <c r="G159" s="19">
        <v>38.26</v>
      </c>
      <c r="H159" s="21">
        <f t="shared" si="4"/>
        <v>3180.5537999999997</v>
      </c>
    </row>
    <row r="160" spans="1:8" s="7" customFormat="1" ht="25.5">
      <c r="A160" s="18" t="s">
        <v>190</v>
      </c>
      <c r="B160" s="51">
        <v>72105</v>
      </c>
      <c r="C160" s="51" t="s">
        <v>902</v>
      </c>
      <c r="D160" s="29" t="s">
        <v>867</v>
      </c>
      <c r="E160" s="18" t="s">
        <v>0</v>
      </c>
      <c r="F160" s="30">
        <v>115.14</v>
      </c>
      <c r="G160" s="19">
        <v>68.37</v>
      </c>
      <c r="H160" s="21">
        <f t="shared" si="4"/>
        <v>7872.1218000000008</v>
      </c>
    </row>
    <row r="161" spans="1:8" s="7" customFormat="1" ht="25.5">
      <c r="A161" s="18" t="s">
        <v>192</v>
      </c>
      <c r="B161" s="51">
        <v>72107</v>
      </c>
      <c r="C161" s="51" t="s">
        <v>902</v>
      </c>
      <c r="D161" s="29" t="s">
        <v>198</v>
      </c>
      <c r="E161" s="18" t="s">
        <v>2</v>
      </c>
      <c r="F161" s="30">
        <v>139.80000000000001</v>
      </c>
      <c r="G161" s="19">
        <v>32.65</v>
      </c>
      <c r="H161" s="21">
        <f t="shared" si="4"/>
        <v>4564.47</v>
      </c>
    </row>
    <row r="162" spans="1:8" s="7" customFormat="1" ht="25.5">
      <c r="A162" s="18" t="s">
        <v>193</v>
      </c>
      <c r="B162" s="51">
        <v>72107</v>
      </c>
      <c r="C162" s="51" t="s">
        <v>902</v>
      </c>
      <c r="D162" s="29" t="s">
        <v>199</v>
      </c>
      <c r="E162" s="18" t="s">
        <v>2</v>
      </c>
      <c r="F162" s="30">
        <v>66.150000000000006</v>
      </c>
      <c r="G162" s="19">
        <v>32.65</v>
      </c>
      <c r="H162" s="21">
        <f t="shared" si="4"/>
        <v>2159.7975000000001</v>
      </c>
    </row>
    <row r="163" spans="1:8" s="7" customFormat="1" ht="25.5">
      <c r="A163" s="18" t="s">
        <v>194</v>
      </c>
      <c r="B163" s="51">
        <v>72107</v>
      </c>
      <c r="C163" s="51" t="s">
        <v>902</v>
      </c>
      <c r="D163" s="29" t="s">
        <v>200</v>
      </c>
      <c r="E163" s="18" t="s">
        <v>2</v>
      </c>
      <c r="F163" s="30">
        <v>108.8</v>
      </c>
      <c r="G163" s="19">
        <v>32.65</v>
      </c>
      <c r="H163" s="21">
        <f t="shared" si="4"/>
        <v>3552.3199999999997</v>
      </c>
    </row>
    <row r="164" spans="1:8" s="7" customFormat="1" ht="25.5">
      <c r="A164" s="18" t="s">
        <v>191</v>
      </c>
      <c r="B164" s="51">
        <v>71623</v>
      </c>
      <c r="C164" s="51" t="s">
        <v>902</v>
      </c>
      <c r="D164" s="29" t="s">
        <v>201</v>
      </c>
      <c r="E164" s="18" t="s">
        <v>2</v>
      </c>
      <c r="F164" s="30">
        <v>266</v>
      </c>
      <c r="G164" s="19">
        <v>30.09</v>
      </c>
      <c r="H164" s="21">
        <f t="shared" si="4"/>
        <v>8003.94</v>
      </c>
    </row>
    <row r="165" spans="1:8" s="7" customFormat="1" ht="12.75">
      <c r="A165" s="27" t="s">
        <v>700</v>
      </c>
      <c r="B165" s="27"/>
      <c r="C165" s="27"/>
      <c r="D165" s="24" t="s">
        <v>763</v>
      </c>
      <c r="E165" s="16"/>
      <c r="F165" s="28"/>
      <c r="G165" s="32"/>
      <c r="H165" s="17">
        <f>SUM(H166:H167)</f>
        <v>673.77409999999998</v>
      </c>
    </row>
    <row r="166" spans="1:8" s="7" customFormat="1" ht="25.5">
      <c r="A166" s="18" t="s">
        <v>202</v>
      </c>
      <c r="B166" s="51" t="s">
        <v>927</v>
      </c>
      <c r="C166" s="51" t="s">
        <v>902</v>
      </c>
      <c r="D166" s="29" t="s">
        <v>208</v>
      </c>
      <c r="E166" s="18" t="s">
        <v>0</v>
      </c>
      <c r="F166" s="30">
        <v>0.53</v>
      </c>
      <c r="G166" s="19">
        <v>11.38</v>
      </c>
      <c r="H166" s="21">
        <f>F166*G166</f>
        <v>6.0314000000000005</v>
      </c>
    </row>
    <row r="167" spans="1:8" s="7" customFormat="1" ht="25.5">
      <c r="A167" s="18" t="s">
        <v>203</v>
      </c>
      <c r="B167" s="47">
        <v>5968</v>
      </c>
      <c r="C167" s="51" t="s">
        <v>902</v>
      </c>
      <c r="D167" s="29" t="s">
        <v>209</v>
      </c>
      <c r="E167" s="18" t="s">
        <v>0</v>
      </c>
      <c r="F167" s="30">
        <v>15.91</v>
      </c>
      <c r="G167" s="19">
        <v>41.97</v>
      </c>
      <c r="H167" s="21">
        <f>F167*G167</f>
        <v>667.74270000000001</v>
      </c>
    </row>
    <row r="168" spans="1:8" s="7" customFormat="1" ht="12.75">
      <c r="A168" s="27" t="s">
        <v>701</v>
      </c>
      <c r="B168" s="27"/>
      <c r="C168" s="27"/>
      <c r="D168" s="24" t="s">
        <v>762</v>
      </c>
      <c r="E168" s="16"/>
      <c r="F168" s="28"/>
      <c r="G168" s="32"/>
      <c r="H168" s="17">
        <f>SUM(H169:H180)</f>
        <v>169977.8235</v>
      </c>
    </row>
    <row r="169" spans="1:8" s="7" customFormat="1" ht="25.5">
      <c r="A169" s="18" t="s">
        <v>204</v>
      </c>
      <c r="B169" s="51">
        <v>87878</v>
      </c>
      <c r="C169" s="51" t="s">
        <v>902</v>
      </c>
      <c r="D169" s="29" t="s">
        <v>218</v>
      </c>
      <c r="E169" s="18" t="s">
        <v>0</v>
      </c>
      <c r="F169" s="30">
        <v>133</v>
      </c>
      <c r="G169" s="19">
        <v>3.6</v>
      </c>
      <c r="H169" s="21">
        <f t="shared" ref="H169:H174" si="5">F169*G169</f>
        <v>478.8</v>
      </c>
    </row>
    <row r="170" spans="1:8" s="7" customFormat="1" ht="25.5">
      <c r="A170" s="18" t="s">
        <v>205</v>
      </c>
      <c r="B170" s="51">
        <v>87535</v>
      </c>
      <c r="C170" s="51" t="s">
        <v>902</v>
      </c>
      <c r="D170" s="29" t="s">
        <v>220</v>
      </c>
      <c r="E170" s="18" t="s">
        <v>0</v>
      </c>
      <c r="F170" s="30">
        <v>0.08</v>
      </c>
      <c r="G170" s="19">
        <v>25.32</v>
      </c>
      <c r="H170" s="21">
        <f t="shared" si="5"/>
        <v>2.0255999999999998</v>
      </c>
    </row>
    <row r="171" spans="1:8" s="7" customFormat="1" ht="25.5">
      <c r="A171" s="18" t="s">
        <v>206</v>
      </c>
      <c r="B171" s="51">
        <v>87776</v>
      </c>
      <c r="C171" s="51" t="s">
        <v>902</v>
      </c>
      <c r="D171" s="29" t="s">
        <v>219</v>
      </c>
      <c r="E171" s="18" t="s">
        <v>0</v>
      </c>
      <c r="F171" s="30">
        <v>10.44</v>
      </c>
      <c r="G171" s="19">
        <v>30.52</v>
      </c>
      <c r="H171" s="21">
        <f t="shared" si="5"/>
        <v>318.62879999999996</v>
      </c>
    </row>
    <row r="172" spans="1:8" s="7" customFormat="1" ht="25.5">
      <c r="A172" s="18" t="s">
        <v>207</v>
      </c>
      <c r="B172" s="51">
        <v>75481</v>
      </c>
      <c r="C172" s="51" t="s">
        <v>902</v>
      </c>
      <c r="D172" s="29" t="s">
        <v>221</v>
      </c>
      <c r="E172" s="18" t="s">
        <v>0</v>
      </c>
      <c r="F172" s="30">
        <v>66.64</v>
      </c>
      <c r="G172" s="19">
        <v>16.600000000000001</v>
      </c>
      <c r="H172" s="21">
        <f t="shared" si="5"/>
        <v>1106.2240000000002</v>
      </c>
    </row>
    <row r="173" spans="1:8" s="7" customFormat="1" ht="25.5">
      <c r="A173" s="18" t="s">
        <v>210</v>
      </c>
      <c r="B173" s="51">
        <v>87272</v>
      </c>
      <c r="C173" s="51" t="s">
        <v>902</v>
      </c>
      <c r="D173" s="29" t="s">
        <v>222</v>
      </c>
      <c r="E173" s="18" t="s">
        <v>0</v>
      </c>
      <c r="F173" s="30">
        <v>688.98</v>
      </c>
      <c r="G173" s="19">
        <v>56.23</v>
      </c>
      <c r="H173" s="21">
        <f t="shared" si="5"/>
        <v>38741.345399999998</v>
      </c>
    </row>
    <row r="174" spans="1:8" s="7" customFormat="1" ht="25.5">
      <c r="A174" s="18" t="s">
        <v>211</v>
      </c>
      <c r="B174" s="51">
        <v>87267</v>
      </c>
      <c r="C174" s="51" t="s">
        <v>902</v>
      </c>
      <c r="D174" s="29" t="s">
        <v>223</v>
      </c>
      <c r="E174" s="18" t="s">
        <v>0</v>
      </c>
      <c r="F174" s="30">
        <v>6.79</v>
      </c>
      <c r="G174" s="19">
        <v>56.65</v>
      </c>
      <c r="H174" s="21">
        <f t="shared" si="5"/>
        <v>384.65350000000001</v>
      </c>
    </row>
    <row r="175" spans="1:8" s="7" customFormat="1" ht="25.5">
      <c r="A175" s="18" t="s">
        <v>212</v>
      </c>
      <c r="B175" s="51">
        <v>87267</v>
      </c>
      <c r="C175" s="51" t="s">
        <v>902</v>
      </c>
      <c r="D175" s="29" t="s">
        <v>224</v>
      </c>
      <c r="E175" s="18" t="s">
        <v>0</v>
      </c>
      <c r="F175" s="30">
        <v>7.3</v>
      </c>
      <c r="G175" s="19">
        <v>56.65</v>
      </c>
      <c r="H175" s="21">
        <f>TRUNC(F175*G175,2)</f>
        <v>413.54</v>
      </c>
    </row>
    <row r="176" spans="1:8" s="7" customFormat="1" ht="25.5">
      <c r="A176" s="18" t="s">
        <v>213</v>
      </c>
      <c r="B176" s="51">
        <v>87267</v>
      </c>
      <c r="C176" s="51" t="s">
        <v>902</v>
      </c>
      <c r="D176" s="29" t="s">
        <v>225</v>
      </c>
      <c r="E176" s="18" t="s">
        <v>0</v>
      </c>
      <c r="F176" s="30">
        <v>17.25</v>
      </c>
      <c r="G176" s="19">
        <v>56.65</v>
      </c>
      <c r="H176" s="21">
        <f>F176*G176</f>
        <v>977.21249999999998</v>
      </c>
    </row>
    <row r="177" spans="1:8" s="7" customFormat="1" ht="25.5">
      <c r="A177" s="18" t="s">
        <v>214</v>
      </c>
      <c r="B177" s="51">
        <v>87267</v>
      </c>
      <c r="C177" s="51" t="s">
        <v>902</v>
      </c>
      <c r="D177" s="29" t="s">
        <v>226</v>
      </c>
      <c r="E177" s="18" t="s">
        <v>0</v>
      </c>
      <c r="F177" s="30">
        <v>166.07</v>
      </c>
      <c r="G177" s="19">
        <v>56.65</v>
      </c>
      <c r="H177" s="21">
        <f>F177*G177</f>
        <v>9407.8654999999999</v>
      </c>
    </row>
    <row r="178" spans="1:8" s="7" customFormat="1" ht="12.75">
      <c r="A178" s="18" t="s">
        <v>215</v>
      </c>
      <c r="B178" s="51" t="s">
        <v>928</v>
      </c>
      <c r="C178" s="51" t="s">
        <v>902</v>
      </c>
      <c r="D178" s="29" t="s">
        <v>227</v>
      </c>
      <c r="E178" s="18" t="s">
        <v>2</v>
      </c>
      <c r="F178" s="30">
        <v>238.6</v>
      </c>
      <c r="G178" s="19">
        <v>12.81</v>
      </c>
      <c r="H178" s="21">
        <f>F178*G178</f>
        <v>3056.4659999999999</v>
      </c>
    </row>
    <row r="179" spans="1:8" s="7" customFormat="1" ht="25.5">
      <c r="A179" s="18" t="s">
        <v>216</v>
      </c>
      <c r="B179" s="51" t="s">
        <v>929</v>
      </c>
      <c r="C179" s="51" t="s">
        <v>903</v>
      </c>
      <c r="D179" s="29" t="s">
        <v>228</v>
      </c>
      <c r="E179" s="18" t="s">
        <v>0</v>
      </c>
      <c r="F179" s="30">
        <v>496.08</v>
      </c>
      <c r="G179" s="19">
        <v>60.73</v>
      </c>
      <c r="H179" s="21">
        <f>F179*G179</f>
        <v>30126.938399999999</v>
      </c>
    </row>
    <row r="180" spans="1:8" s="7" customFormat="1" ht="25.5">
      <c r="A180" s="18" t="s">
        <v>217</v>
      </c>
      <c r="B180" s="51"/>
      <c r="C180" s="51" t="s">
        <v>921</v>
      </c>
      <c r="D180" s="29" t="s">
        <v>229</v>
      </c>
      <c r="E180" s="18" t="s">
        <v>0</v>
      </c>
      <c r="F180" s="30">
        <v>738.69</v>
      </c>
      <c r="G180" s="19">
        <v>115.02</v>
      </c>
      <c r="H180" s="44">
        <f>F180*G180</f>
        <v>84964.123800000001</v>
      </c>
    </row>
    <row r="181" spans="1:8" s="7" customFormat="1" ht="12.75">
      <c r="A181" s="27" t="s">
        <v>702</v>
      </c>
      <c r="B181" s="27"/>
      <c r="C181" s="27"/>
      <c r="D181" s="24" t="s">
        <v>765</v>
      </c>
      <c r="E181" s="16"/>
      <c r="F181" s="28"/>
      <c r="G181" s="32"/>
      <c r="H181" s="17">
        <f>SUM(H182,H195)</f>
        <v>121340.31829999998</v>
      </c>
    </row>
    <row r="182" spans="1:8" s="7" customFormat="1" ht="12.75">
      <c r="A182" s="27" t="s">
        <v>703</v>
      </c>
      <c r="B182" s="27"/>
      <c r="C182" s="27"/>
      <c r="D182" s="24" t="s">
        <v>764</v>
      </c>
      <c r="E182" s="16"/>
      <c r="F182" s="28"/>
      <c r="G182" s="32"/>
      <c r="H182" s="17">
        <f>SUM(H183:H194)</f>
        <v>78859.636999999988</v>
      </c>
    </row>
    <row r="183" spans="1:8" s="7" customFormat="1" ht="25.5">
      <c r="A183" s="18" t="s">
        <v>232</v>
      </c>
      <c r="B183" s="51" t="s">
        <v>930</v>
      </c>
      <c r="C183" s="51" t="s">
        <v>902</v>
      </c>
      <c r="D183" s="29" t="s">
        <v>244</v>
      </c>
      <c r="E183" s="18" t="s">
        <v>0</v>
      </c>
      <c r="F183" s="30">
        <v>10.210000000000001</v>
      </c>
      <c r="G183" s="19">
        <v>35.130000000000003</v>
      </c>
      <c r="H183" s="21">
        <f t="shared" ref="H183:H194" si="6">F183*G183</f>
        <v>358.67730000000006</v>
      </c>
    </row>
    <row r="184" spans="1:8" s="7" customFormat="1" ht="25.5">
      <c r="A184" s="18" t="s">
        <v>233</v>
      </c>
      <c r="B184" s="51">
        <v>87650</v>
      </c>
      <c r="C184" s="51" t="s">
        <v>902</v>
      </c>
      <c r="D184" s="29" t="s">
        <v>230</v>
      </c>
      <c r="E184" s="18" t="s">
        <v>0</v>
      </c>
      <c r="F184" s="30">
        <v>10.210000000000001</v>
      </c>
      <c r="G184" s="19">
        <v>30.65</v>
      </c>
      <c r="H184" s="21">
        <f t="shared" si="6"/>
        <v>312.93650000000002</v>
      </c>
    </row>
    <row r="185" spans="1:8" s="7" customFormat="1" ht="38.25">
      <c r="A185" s="18" t="s">
        <v>234</v>
      </c>
      <c r="B185" s="51" t="s">
        <v>931</v>
      </c>
      <c r="C185" s="51" t="s">
        <v>902</v>
      </c>
      <c r="D185" s="29" t="s">
        <v>231</v>
      </c>
      <c r="E185" s="18" t="s">
        <v>0</v>
      </c>
      <c r="F185" s="30">
        <v>1.79</v>
      </c>
      <c r="G185" s="19">
        <v>83.48</v>
      </c>
      <c r="H185" s="21">
        <f t="shared" si="6"/>
        <v>149.42920000000001</v>
      </c>
    </row>
    <row r="186" spans="1:8" s="7" customFormat="1" ht="12.75">
      <c r="A186" s="18" t="s">
        <v>235</v>
      </c>
      <c r="B186" s="51">
        <v>72815</v>
      </c>
      <c r="C186" s="51" t="s">
        <v>902</v>
      </c>
      <c r="D186" s="29" t="s">
        <v>245</v>
      </c>
      <c r="E186" s="18" t="s">
        <v>0</v>
      </c>
      <c r="F186" s="30">
        <v>23.72</v>
      </c>
      <c r="G186" s="19">
        <v>58.41</v>
      </c>
      <c r="H186" s="21">
        <f t="shared" si="6"/>
        <v>1385.4851999999998</v>
      </c>
    </row>
    <row r="187" spans="1:8" s="7" customFormat="1" ht="25.5">
      <c r="A187" s="18" t="s">
        <v>236</v>
      </c>
      <c r="B187" s="51">
        <v>87251</v>
      </c>
      <c r="C187" s="51" t="s">
        <v>902</v>
      </c>
      <c r="D187" s="29" t="s">
        <v>246</v>
      </c>
      <c r="E187" s="18" t="s">
        <v>0</v>
      </c>
      <c r="F187" s="30">
        <v>227.02</v>
      </c>
      <c r="G187" s="19">
        <v>36.46</v>
      </c>
      <c r="H187" s="21">
        <f t="shared" si="6"/>
        <v>8277.1491999999998</v>
      </c>
    </row>
    <row r="188" spans="1:8" s="7" customFormat="1" ht="25.5">
      <c r="A188" s="18" t="s">
        <v>237</v>
      </c>
      <c r="B188" s="51">
        <v>87257</v>
      </c>
      <c r="C188" s="51" t="s">
        <v>902</v>
      </c>
      <c r="D188" s="29" t="s">
        <v>247</v>
      </c>
      <c r="E188" s="18" t="s">
        <v>0</v>
      </c>
      <c r="F188" s="30">
        <v>348.61</v>
      </c>
      <c r="G188" s="19">
        <v>64.760000000000005</v>
      </c>
      <c r="H188" s="21">
        <f t="shared" si="6"/>
        <v>22575.983600000003</v>
      </c>
    </row>
    <row r="189" spans="1:8" s="7" customFormat="1" ht="12.75">
      <c r="A189" s="18" t="s">
        <v>238</v>
      </c>
      <c r="B189" s="53">
        <v>72185</v>
      </c>
      <c r="C189" s="51" t="s">
        <v>902</v>
      </c>
      <c r="D189" s="29" t="s">
        <v>248</v>
      </c>
      <c r="E189" s="18" t="s">
        <v>0</v>
      </c>
      <c r="F189" s="30">
        <v>394.65</v>
      </c>
      <c r="G189" s="19">
        <v>85.34</v>
      </c>
      <c r="H189" s="21">
        <f t="shared" si="6"/>
        <v>33679.430999999997</v>
      </c>
    </row>
    <row r="190" spans="1:8" s="7" customFormat="1" ht="38.25">
      <c r="A190" s="18" t="s">
        <v>239</v>
      </c>
      <c r="B190" s="51" t="s">
        <v>932</v>
      </c>
      <c r="C190" s="51" t="s">
        <v>903</v>
      </c>
      <c r="D190" s="29" t="s">
        <v>249</v>
      </c>
      <c r="E190" s="18" t="s">
        <v>0</v>
      </c>
      <c r="F190" s="30">
        <v>3.33</v>
      </c>
      <c r="G190" s="19">
        <v>143.04</v>
      </c>
      <c r="H190" s="21">
        <f t="shared" si="6"/>
        <v>476.32319999999999</v>
      </c>
    </row>
    <row r="191" spans="1:8" s="7" customFormat="1" ht="38.25">
      <c r="A191" s="18" t="s">
        <v>240</v>
      </c>
      <c r="B191" s="51" t="s">
        <v>932</v>
      </c>
      <c r="C191" s="51" t="s">
        <v>903</v>
      </c>
      <c r="D191" s="29" t="s">
        <v>250</v>
      </c>
      <c r="E191" s="18" t="s">
        <v>0</v>
      </c>
      <c r="F191" s="30">
        <v>7.02</v>
      </c>
      <c r="G191" s="19">
        <v>143.04</v>
      </c>
      <c r="H191" s="21">
        <f t="shared" si="6"/>
        <v>1004.1407999999999</v>
      </c>
    </row>
    <row r="192" spans="1:8" s="7" customFormat="1" ht="25.5">
      <c r="A192" s="18" t="s">
        <v>241</v>
      </c>
      <c r="B192" s="51">
        <v>72189</v>
      </c>
      <c r="C192" s="51" t="s">
        <v>902</v>
      </c>
      <c r="D192" s="29" t="s">
        <v>251</v>
      </c>
      <c r="E192" s="18" t="s">
        <v>0</v>
      </c>
      <c r="F192" s="30">
        <v>132.1</v>
      </c>
      <c r="G192" s="19">
        <v>11.72</v>
      </c>
      <c r="H192" s="21">
        <f t="shared" si="6"/>
        <v>1548.212</v>
      </c>
    </row>
    <row r="193" spans="1:8" s="7" customFormat="1" ht="12.75">
      <c r="A193" s="18" t="s">
        <v>242</v>
      </c>
      <c r="B193" s="51" t="s">
        <v>933</v>
      </c>
      <c r="C193" s="51" t="s">
        <v>903</v>
      </c>
      <c r="D193" s="29" t="s">
        <v>252</v>
      </c>
      <c r="E193" s="18" t="s">
        <v>2</v>
      </c>
      <c r="F193" s="30">
        <v>99.15</v>
      </c>
      <c r="G193" s="19">
        <v>89.21</v>
      </c>
      <c r="H193" s="21">
        <f t="shared" si="6"/>
        <v>8845.1715000000004</v>
      </c>
    </row>
    <row r="194" spans="1:8" s="7" customFormat="1" ht="12.75">
      <c r="A194" s="18" t="s">
        <v>243</v>
      </c>
      <c r="B194" s="51" t="s">
        <v>934</v>
      </c>
      <c r="C194" s="51" t="s">
        <v>903</v>
      </c>
      <c r="D194" s="29" t="s">
        <v>253</v>
      </c>
      <c r="E194" s="18" t="s">
        <v>2</v>
      </c>
      <c r="F194" s="30">
        <v>1.75</v>
      </c>
      <c r="G194" s="19">
        <v>140.97</v>
      </c>
      <c r="H194" s="21">
        <f t="shared" si="6"/>
        <v>246.69749999999999</v>
      </c>
    </row>
    <row r="195" spans="1:8" s="7" customFormat="1" ht="12.75">
      <c r="A195" s="27" t="s">
        <v>704</v>
      </c>
      <c r="B195" s="27"/>
      <c r="C195" s="27"/>
      <c r="D195" s="24" t="s">
        <v>766</v>
      </c>
      <c r="E195" s="16"/>
      <c r="F195" s="28"/>
      <c r="G195" s="32"/>
      <c r="H195" s="17">
        <f>SUM(H196:H202)</f>
        <v>42480.681300000004</v>
      </c>
    </row>
    <row r="196" spans="1:8" s="7" customFormat="1" ht="25.5">
      <c r="A196" s="18" t="s">
        <v>254</v>
      </c>
      <c r="B196" s="51" t="s">
        <v>935</v>
      </c>
      <c r="C196" s="51" t="s">
        <v>902</v>
      </c>
      <c r="D196" s="29" t="s">
        <v>261</v>
      </c>
      <c r="E196" s="18" t="s">
        <v>0</v>
      </c>
      <c r="F196" s="30">
        <v>365.72</v>
      </c>
      <c r="G196" s="19">
        <v>60.95</v>
      </c>
      <c r="H196" s="21">
        <f t="shared" ref="H196:H202" si="7">F196*G196</f>
        <v>22290.634000000002</v>
      </c>
    </row>
    <row r="197" spans="1:8" s="7" customFormat="1" ht="12.75">
      <c r="A197" s="18" t="s">
        <v>255</v>
      </c>
      <c r="B197" s="54" t="s">
        <v>930</v>
      </c>
      <c r="C197" s="51" t="s">
        <v>902</v>
      </c>
      <c r="D197" s="29" t="s">
        <v>262</v>
      </c>
      <c r="E197" s="18" t="s">
        <v>0</v>
      </c>
      <c r="F197" s="30">
        <v>22.06</v>
      </c>
      <c r="G197" s="19">
        <v>297.77999999999997</v>
      </c>
      <c r="H197" s="21">
        <f t="shared" si="7"/>
        <v>6569.0267999999987</v>
      </c>
    </row>
    <row r="198" spans="1:8" s="7" customFormat="1" ht="38.25">
      <c r="A198" s="18" t="s">
        <v>256</v>
      </c>
      <c r="B198" s="51" t="s">
        <v>936</v>
      </c>
      <c r="C198" s="51" t="s">
        <v>902</v>
      </c>
      <c r="D198" s="29" t="s">
        <v>263</v>
      </c>
      <c r="E198" s="18" t="s">
        <v>0</v>
      </c>
      <c r="F198" s="30">
        <v>68.260000000000005</v>
      </c>
      <c r="G198" s="19">
        <v>73.849999999999994</v>
      </c>
      <c r="H198" s="21">
        <f t="shared" si="7"/>
        <v>5041.0010000000002</v>
      </c>
    </row>
    <row r="199" spans="1:8" s="7" customFormat="1" ht="12.75">
      <c r="A199" s="18" t="s">
        <v>257</v>
      </c>
      <c r="B199" s="51" t="s">
        <v>937</v>
      </c>
      <c r="C199" s="51" t="s">
        <v>903</v>
      </c>
      <c r="D199" s="29" t="s">
        <v>264</v>
      </c>
      <c r="E199" s="18" t="s">
        <v>0</v>
      </c>
      <c r="F199" s="30">
        <v>1.71</v>
      </c>
      <c r="G199" s="19">
        <v>83.07</v>
      </c>
      <c r="H199" s="21">
        <f t="shared" si="7"/>
        <v>142.04969999999997</v>
      </c>
    </row>
    <row r="200" spans="1:8" s="7" customFormat="1" ht="12.75">
      <c r="A200" s="18" t="s">
        <v>258</v>
      </c>
      <c r="B200" s="51" t="s">
        <v>937</v>
      </c>
      <c r="C200" s="51" t="s">
        <v>903</v>
      </c>
      <c r="D200" s="29" t="s">
        <v>265</v>
      </c>
      <c r="E200" s="18" t="s">
        <v>0</v>
      </c>
      <c r="F200" s="30">
        <v>3.06</v>
      </c>
      <c r="G200" s="19">
        <v>83.07</v>
      </c>
      <c r="H200" s="21">
        <f t="shared" si="7"/>
        <v>254.1942</v>
      </c>
    </row>
    <row r="201" spans="1:8" s="7" customFormat="1" ht="12.75">
      <c r="A201" s="18" t="s">
        <v>259</v>
      </c>
      <c r="B201" s="51">
        <v>73692</v>
      </c>
      <c r="C201" s="51" t="s">
        <v>902</v>
      </c>
      <c r="D201" s="29" t="s">
        <v>266</v>
      </c>
      <c r="E201" s="18" t="s">
        <v>3</v>
      </c>
      <c r="F201" s="30">
        <v>27.24</v>
      </c>
      <c r="G201" s="19">
        <v>109.82</v>
      </c>
      <c r="H201" s="21">
        <f t="shared" si="7"/>
        <v>2991.4967999999994</v>
      </c>
    </row>
    <row r="202" spans="1:8" s="7" customFormat="1" ht="12.75">
      <c r="A202" s="18" t="s">
        <v>260</v>
      </c>
      <c r="B202" s="51" t="s">
        <v>938</v>
      </c>
      <c r="C202" s="51" t="s">
        <v>902</v>
      </c>
      <c r="D202" s="29" t="s">
        <v>267</v>
      </c>
      <c r="E202" s="18" t="s">
        <v>0</v>
      </c>
      <c r="F202" s="30">
        <v>354.18</v>
      </c>
      <c r="G202" s="19">
        <v>14.66</v>
      </c>
      <c r="H202" s="21">
        <f t="shared" si="7"/>
        <v>5192.2788</v>
      </c>
    </row>
    <row r="203" spans="1:8" s="7" customFormat="1" ht="12.75">
      <c r="A203" s="27" t="s">
        <v>705</v>
      </c>
      <c r="B203" s="27"/>
      <c r="C203" s="27"/>
      <c r="D203" s="24" t="s">
        <v>767</v>
      </c>
      <c r="E203" s="16"/>
      <c r="F203" s="28"/>
      <c r="G203" s="32"/>
      <c r="H203" s="17">
        <f>SUM(H204:H211)</f>
        <v>131958.80540000001</v>
      </c>
    </row>
    <row r="204" spans="1:8" s="7" customFormat="1" ht="25.5">
      <c r="A204" s="18" t="s">
        <v>268</v>
      </c>
      <c r="B204" s="51" t="s">
        <v>939</v>
      </c>
      <c r="C204" s="51" t="s">
        <v>903</v>
      </c>
      <c r="D204" s="29" t="s">
        <v>276</v>
      </c>
      <c r="E204" s="18" t="s">
        <v>0</v>
      </c>
      <c r="F204" s="30">
        <v>3335.12</v>
      </c>
      <c r="G204" s="19">
        <v>15.82</v>
      </c>
      <c r="H204" s="21">
        <f>F204*G204</f>
        <v>52761.598400000003</v>
      </c>
    </row>
    <row r="205" spans="1:8" s="7" customFormat="1" ht="25.5">
      <c r="A205" s="18" t="s">
        <v>269</v>
      </c>
      <c r="B205" s="51">
        <v>88489</v>
      </c>
      <c r="C205" s="51" t="s">
        <v>902</v>
      </c>
      <c r="D205" s="29" t="s">
        <v>277</v>
      </c>
      <c r="E205" s="18" t="s">
        <v>0</v>
      </c>
      <c r="F205" s="30">
        <v>3146.08</v>
      </c>
      <c r="G205" s="19">
        <v>12.04</v>
      </c>
      <c r="H205" s="21">
        <f>F205*G205</f>
        <v>37878.803199999995</v>
      </c>
    </row>
    <row r="206" spans="1:8" s="7" customFormat="1" ht="12.75">
      <c r="A206" s="18" t="s">
        <v>270</v>
      </c>
      <c r="B206" s="51"/>
      <c r="C206" s="51"/>
      <c r="D206" s="29" t="s">
        <v>278</v>
      </c>
      <c r="E206" s="18" t="s">
        <v>0</v>
      </c>
      <c r="F206" s="30">
        <v>501.55</v>
      </c>
      <c r="G206" s="19">
        <v>12.82</v>
      </c>
      <c r="H206" s="21">
        <f>F206*G206</f>
        <v>6429.8710000000001</v>
      </c>
    </row>
    <row r="207" spans="1:8" s="7" customFormat="1" ht="12.75">
      <c r="A207" s="18" t="s">
        <v>271</v>
      </c>
      <c r="B207" s="51">
        <v>88486</v>
      </c>
      <c r="C207" s="51" t="s">
        <v>902</v>
      </c>
      <c r="D207" s="29" t="s">
        <v>279</v>
      </c>
      <c r="E207" s="18" t="s">
        <v>0</v>
      </c>
      <c r="F207" s="30">
        <v>501.55</v>
      </c>
      <c r="G207" s="19">
        <v>10.64</v>
      </c>
      <c r="H207" s="21">
        <f>TRUNC(F207*G207,2)</f>
        <v>5336.49</v>
      </c>
    </row>
    <row r="208" spans="1:8" s="7" customFormat="1" ht="25.5">
      <c r="A208" s="18" t="s">
        <v>272</v>
      </c>
      <c r="B208" s="51" t="s">
        <v>940</v>
      </c>
      <c r="C208" s="51" t="s">
        <v>902</v>
      </c>
      <c r="D208" s="29" t="s">
        <v>280</v>
      </c>
      <c r="E208" s="18" t="s">
        <v>0</v>
      </c>
      <c r="F208" s="30">
        <v>186.9</v>
      </c>
      <c r="G208" s="19">
        <v>24.62</v>
      </c>
      <c r="H208" s="21">
        <f>F208*G208</f>
        <v>4601.4780000000001</v>
      </c>
    </row>
    <row r="209" spans="1:8" s="7" customFormat="1" ht="25.5">
      <c r="A209" s="18" t="s">
        <v>273</v>
      </c>
      <c r="B209" s="51" t="s">
        <v>941</v>
      </c>
      <c r="C209" s="51" t="s">
        <v>902</v>
      </c>
      <c r="D209" s="29" t="s">
        <v>281</v>
      </c>
      <c r="E209" s="18" t="s">
        <v>0</v>
      </c>
      <c r="F209" s="30">
        <v>23.86</v>
      </c>
      <c r="G209" s="19">
        <v>25.14</v>
      </c>
      <c r="H209" s="21">
        <f>F209*G209</f>
        <v>599.84040000000005</v>
      </c>
    </row>
    <row r="210" spans="1:8" s="7" customFormat="1" ht="25.5">
      <c r="A210" s="18" t="s">
        <v>274</v>
      </c>
      <c r="B210" s="47" t="s">
        <v>1013</v>
      </c>
      <c r="C210" s="51" t="s">
        <v>902</v>
      </c>
      <c r="D210" s="29" t="s">
        <v>282</v>
      </c>
      <c r="E210" s="18" t="s">
        <v>0</v>
      </c>
      <c r="F210" s="30">
        <v>508.02</v>
      </c>
      <c r="G210" s="19">
        <v>27.98</v>
      </c>
      <c r="H210" s="21">
        <f>F210*G210</f>
        <v>14214.399599999999</v>
      </c>
    </row>
    <row r="211" spans="1:8" s="7" customFormat="1" ht="25.5">
      <c r="A211" s="18" t="s">
        <v>275</v>
      </c>
      <c r="B211" s="51">
        <v>79460</v>
      </c>
      <c r="C211" s="51" t="s">
        <v>902</v>
      </c>
      <c r="D211" s="29" t="s">
        <v>283</v>
      </c>
      <c r="E211" s="18" t="s">
        <v>0</v>
      </c>
      <c r="F211" s="30">
        <v>189.04</v>
      </c>
      <c r="G211" s="19">
        <v>53.62</v>
      </c>
      <c r="H211" s="21">
        <f>F211*G211</f>
        <v>10136.324799999999</v>
      </c>
    </row>
    <row r="212" spans="1:8" s="7" customFormat="1" ht="12.75">
      <c r="A212" s="27" t="s">
        <v>706</v>
      </c>
      <c r="B212" s="27"/>
      <c r="C212" s="27"/>
      <c r="D212" s="24" t="s">
        <v>769</v>
      </c>
      <c r="E212" s="16"/>
      <c r="F212" s="28"/>
      <c r="G212" s="32"/>
      <c r="H212" s="17">
        <f>SUM(H213,H238)</f>
        <v>27277.476300000002</v>
      </c>
    </row>
    <row r="213" spans="1:8" s="26" customFormat="1" ht="12.75">
      <c r="A213" s="27" t="s">
        <v>707</v>
      </c>
      <c r="B213" s="27"/>
      <c r="C213" s="27"/>
      <c r="D213" s="25" t="s">
        <v>768</v>
      </c>
      <c r="E213" s="16"/>
      <c r="F213" s="28"/>
      <c r="G213" s="32"/>
      <c r="H213" s="17">
        <f>SUM(H214:H237)</f>
        <v>17468.346300000001</v>
      </c>
    </row>
    <row r="214" spans="1:8" s="7" customFormat="1" ht="12.75">
      <c r="A214" s="18" t="s">
        <v>284</v>
      </c>
      <c r="B214" s="50">
        <v>89452</v>
      </c>
      <c r="C214" s="48" t="s">
        <v>902</v>
      </c>
      <c r="D214" s="29" t="s">
        <v>851</v>
      </c>
      <c r="E214" s="18" t="s">
        <v>2</v>
      </c>
      <c r="F214" s="30">
        <v>124.18</v>
      </c>
      <c r="G214" s="19">
        <v>43.86</v>
      </c>
      <c r="H214" s="21">
        <f t="shared" ref="H214:H228" si="8">F214*G214</f>
        <v>5446.5348000000004</v>
      </c>
    </row>
    <row r="215" spans="1:8" s="7" customFormat="1" ht="12.75">
      <c r="A215" s="18" t="s">
        <v>285</v>
      </c>
      <c r="B215" s="50">
        <v>89714</v>
      </c>
      <c r="C215" s="48" t="s">
        <v>902</v>
      </c>
      <c r="D215" s="29" t="s">
        <v>852</v>
      </c>
      <c r="E215" s="18" t="s">
        <v>2</v>
      </c>
      <c r="F215" s="30">
        <v>58.65</v>
      </c>
      <c r="G215" s="19">
        <v>45.91</v>
      </c>
      <c r="H215" s="21">
        <f t="shared" si="8"/>
        <v>2692.6214999999997</v>
      </c>
    </row>
    <row r="216" spans="1:8" s="7" customFormat="1" ht="25.5">
      <c r="A216" s="18" t="s">
        <v>286</v>
      </c>
      <c r="B216" s="50">
        <v>72796</v>
      </c>
      <c r="C216" s="48" t="s">
        <v>902</v>
      </c>
      <c r="D216" s="29" t="s">
        <v>308</v>
      </c>
      <c r="E216" s="18" t="s">
        <v>1</v>
      </c>
      <c r="F216" s="30">
        <v>4</v>
      </c>
      <c r="G216" s="19">
        <v>439.9</v>
      </c>
      <c r="H216" s="21">
        <f t="shared" si="8"/>
        <v>1759.6</v>
      </c>
    </row>
    <row r="217" spans="1:8" s="7" customFormat="1" ht="25.5">
      <c r="A217" s="18" t="s">
        <v>287</v>
      </c>
      <c r="B217" s="50">
        <v>72795</v>
      </c>
      <c r="C217" s="48" t="s">
        <v>902</v>
      </c>
      <c r="D217" s="29" t="s">
        <v>309</v>
      </c>
      <c r="E217" s="18" t="s">
        <v>1</v>
      </c>
      <c r="F217" s="30">
        <v>4</v>
      </c>
      <c r="G217" s="19">
        <v>312.81</v>
      </c>
      <c r="H217" s="21">
        <f t="shared" si="8"/>
        <v>1251.24</v>
      </c>
    </row>
    <row r="218" spans="1:8" s="7" customFormat="1" ht="25.5">
      <c r="A218" s="18" t="s">
        <v>288</v>
      </c>
      <c r="B218" s="50">
        <v>72789</v>
      </c>
      <c r="C218" s="48" t="s">
        <v>902</v>
      </c>
      <c r="D218" s="29" t="s">
        <v>310</v>
      </c>
      <c r="E218" s="18" t="s">
        <v>1</v>
      </c>
      <c r="F218" s="30">
        <v>3</v>
      </c>
      <c r="G218" s="19">
        <v>32.950000000000003</v>
      </c>
      <c r="H218" s="21">
        <f t="shared" si="8"/>
        <v>98.850000000000009</v>
      </c>
    </row>
    <row r="219" spans="1:8" s="7" customFormat="1" ht="25.5">
      <c r="A219" s="18" t="s">
        <v>289</v>
      </c>
      <c r="B219" s="50">
        <v>89616</v>
      </c>
      <c r="C219" s="48" t="s">
        <v>902</v>
      </c>
      <c r="D219" s="29" t="s">
        <v>311</v>
      </c>
      <c r="E219" s="18" t="s">
        <v>1</v>
      </c>
      <c r="F219" s="30">
        <v>4</v>
      </c>
      <c r="G219" s="19">
        <v>45.84</v>
      </c>
      <c r="H219" s="21">
        <f t="shared" si="8"/>
        <v>183.36</v>
      </c>
    </row>
    <row r="220" spans="1:8" s="7" customFormat="1" ht="25.5">
      <c r="A220" s="18" t="s">
        <v>290</v>
      </c>
      <c r="B220" s="50">
        <v>89538</v>
      </c>
      <c r="C220" s="48" t="s">
        <v>902</v>
      </c>
      <c r="D220" s="29" t="s">
        <v>803</v>
      </c>
      <c r="E220" s="18" t="s">
        <v>1</v>
      </c>
      <c r="F220" s="30">
        <v>4</v>
      </c>
      <c r="G220" s="19">
        <v>3.6</v>
      </c>
      <c r="H220" s="21">
        <f t="shared" si="8"/>
        <v>14.4</v>
      </c>
    </row>
    <row r="221" spans="1:8" s="7" customFormat="1" ht="25.5">
      <c r="A221" s="18" t="s">
        <v>291</v>
      </c>
      <c r="B221" s="50">
        <v>89538</v>
      </c>
      <c r="C221" s="48" t="s">
        <v>902</v>
      </c>
      <c r="D221" s="29" t="s">
        <v>804</v>
      </c>
      <c r="E221" s="18" t="s">
        <v>1</v>
      </c>
      <c r="F221" s="30">
        <v>92</v>
      </c>
      <c r="G221" s="19">
        <v>3.6</v>
      </c>
      <c r="H221" s="21">
        <f t="shared" si="8"/>
        <v>331.2</v>
      </c>
    </row>
    <row r="222" spans="1:8" s="7" customFormat="1" ht="25.5">
      <c r="A222" s="18" t="s">
        <v>292</v>
      </c>
      <c r="B222" s="50">
        <v>89553</v>
      </c>
      <c r="C222" s="48" t="s">
        <v>902</v>
      </c>
      <c r="D222" s="29" t="s">
        <v>312</v>
      </c>
      <c r="E222" s="18" t="s">
        <v>1</v>
      </c>
      <c r="F222" s="30">
        <v>2</v>
      </c>
      <c r="G222" s="19">
        <v>5.41</v>
      </c>
      <c r="H222" s="21">
        <f t="shared" si="8"/>
        <v>10.82</v>
      </c>
    </row>
    <row r="223" spans="1:8" s="7" customFormat="1" ht="25.5">
      <c r="A223" s="18" t="s">
        <v>293</v>
      </c>
      <c r="B223" s="50">
        <v>89596</v>
      </c>
      <c r="C223" s="48" t="s">
        <v>902</v>
      </c>
      <c r="D223" s="29" t="s">
        <v>313</v>
      </c>
      <c r="E223" s="18" t="s">
        <v>1</v>
      </c>
      <c r="F223" s="30">
        <v>72</v>
      </c>
      <c r="G223" s="19">
        <v>10.32</v>
      </c>
      <c r="H223" s="21">
        <f t="shared" si="8"/>
        <v>743.04</v>
      </c>
    </row>
    <row r="224" spans="1:8" s="7" customFormat="1" ht="25.5">
      <c r="A224" s="18" t="s">
        <v>294</v>
      </c>
      <c r="B224" s="50">
        <v>89610</v>
      </c>
      <c r="C224" s="48" t="s">
        <v>902</v>
      </c>
      <c r="D224" s="29" t="s">
        <v>314</v>
      </c>
      <c r="E224" s="18" t="s">
        <v>1</v>
      </c>
      <c r="F224" s="30">
        <v>4</v>
      </c>
      <c r="G224" s="19">
        <v>19.93</v>
      </c>
      <c r="H224" s="21">
        <f t="shared" si="8"/>
        <v>79.72</v>
      </c>
    </row>
    <row r="225" spans="1:8" s="7" customFormat="1" ht="25.5">
      <c r="A225" s="18" t="s">
        <v>295</v>
      </c>
      <c r="B225" s="50">
        <v>89616</v>
      </c>
      <c r="C225" s="48" t="s">
        <v>902</v>
      </c>
      <c r="D225" s="29" t="s">
        <v>315</v>
      </c>
      <c r="E225" s="18" t="s">
        <v>1</v>
      </c>
      <c r="F225" s="30">
        <v>4</v>
      </c>
      <c r="G225" s="19">
        <v>45.84</v>
      </c>
      <c r="H225" s="21">
        <f t="shared" si="8"/>
        <v>183.36</v>
      </c>
    </row>
    <row r="226" spans="1:8" s="7" customFormat="1" ht="25.5">
      <c r="A226" s="18" t="s">
        <v>296</v>
      </c>
      <c r="B226" s="50" t="s">
        <v>942</v>
      </c>
      <c r="C226" s="48" t="s">
        <v>903</v>
      </c>
      <c r="D226" s="29" t="s">
        <v>316</v>
      </c>
      <c r="E226" s="18" t="s">
        <v>1</v>
      </c>
      <c r="F226" s="30">
        <v>4</v>
      </c>
      <c r="G226" s="19">
        <v>41.14</v>
      </c>
      <c r="H226" s="21">
        <f t="shared" si="8"/>
        <v>164.56</v>
      </c>
    </row>
    <row r="227" spans="1:8" s="7" customFormat="1" ht="25.5">
      <c r="A227" s="18" t="s">
        <v>297</v>
      </c>
      <c r="B227" s="50" t="s">
        <v>943</v>
      </c>
      <c r="C227" s="48" t="s">
        <v>903</v>
      </c>
      <c r="D227" s="29" t="s">
        <v>317</v>
      </c>
      <c r="E227" s="18" t="s">
        <v>1</v>
      </c>
      <c r="F227" s="30">
        <v>2</v>
      </c>
      <c r="G227" s="19">
        <v>95.1</v>
      </c>
      <c r="H227" s="21">
        <f t="shared" si="8"/>
        <v>190.2</v>
      </c>
    </row>
    <row r="228" spans="1:8" s="7" customFormat="1" ht="25.5">
      <c r="A228" s="18" t="s">
        <v>298</v>
      </c>
      <c r="B228" s="50" t="s">
        <v>944</v>
      </c>
      <c r="C228" s="48" t="s">
        <v>903</v>
      </c>
      <c r="D228" s="29" t="s">
        <v>318</v>
      </c>
      <c r="E228" s="18" t="s">
        <v>1</v>
      </c>
      <c r="F228" s="30">
        <v>6</v>
      </c>
      <c r="G228" s="19">
        <v>30.53</v>
      </c>
      <c r="H228" s="21">
        <f t="shared" si="8"/>
        <v>183.18</v>
      </c>
    </row>
    <row r="229" spans="1:8" s="7" customFormat="1" ht="12.75">
      <c r="A229" s="18" t="s">
        <v>299</v>
      </c>
      <c r="B229" s="50">
        <v>89521</v>
      </c>
      <c r="C229" s="48" t="s">
        <v>902</v>
      </c>
      <c r="D229" s="29" t="s">
        <v>319</v>
      </c>
      <c r="E229" s="18" t="s">
        <v>1</v>
      </c>
      <c r="F229" s="30">
        <v>7</v>
      </c>
      <c r="G229" s="19">
        <v>108.85</v>
      </c>
      <c r="H229" s="21">
        <f t="shared" ref="H229:H237" si="9">F229*G229</f>
        <v>761.94999999999993</v>
      </c>
    </row>
    <row r="230" spans="1:8" s="7" customFormat="1" ht="12.75">
      <c r="A230" s="18" t="s">
        <v>300</v>
      </c>
      <c r="B230" s="50">
        <v>89521</v>
      </c>
      <c r="C230" s="48" t="s">
        <v>902</v>
      </c>
      <c r="D230" s="29" t="s">
        <v>320</v>
      </c>
      <c r="E230" s="18" t="s">
        <v>1</v>
      </c>
      <c r="F230" s="30">
        <v>14</v>
      </c>
      <c r="G230" s="19">
        <v>108.85</v>
      </c>
      <c r="H230" s="21">
        <f t="shared" si="9"/>
        <v>1523.8999999999999</v>
      </c>
    </row>
    <row r="231" spans="1:8" s="7" customFormat="1" ht="12.75">
      <c r="A231" s="18" t="s">
        <v>301</v>
      </c>
      <c r="B231" s="50">
        <v>89529</v>
      </c>
      <c r="C231" s="48" t="s">
        <v>902</v>
      </c>
      <c r="D231" s="29" t="s">
        <v>321</v>
      </c>
      <c r="E231" s="18" t="s">
        <v>1</v>
      </c>
      <c r="F231" s="30">
        <v>8</v>
      </c>
      <c r="G231" s="19">
        <v>36.85</v>
      </c>
      <c r="H231" s="21">
        <f t="shared" si="9"/>
        <v>294.8</v>
      </c>
    </row>
    <row r="232" spans="1:8" s="7" customFormat="1" ht="12.75">
      <c r="A232" s="18" t="s">
        <v>302</v>
      </c>
      <c r="B232" s="50">
        <v>89566</v>
      </c>
      <c r="C232" s="48" t="s">
        <v>902</v>
      </c>
      <c r="D232" s="29" t="s">
        <v>322</v>
      </c>
      <c r="E232" s="18" t="s">
        <v>1</v>
      </c>
      <c r="F232" s="30">
        <v>6</v>
      </c>
      <c r="G232" s="19">
        <v>36.409999999999997</v>
      </c>
      <c r="H232" s="21">
        <f t="shared" si="9"/>
        <v>218.45999999999998</v>
      </c>
    </row>
    <row r="233" spans="1:8" s="7" customFormat="1" ht="12.75">
      <c r="A233" s="18" t="s">
        <v>303</v>
      </c>
      <c r="B233" s="50">
        <v>89566</v>
      </c>
      <c r="C233" s="48" t="s">
        <v>902</v>
      </c>
      <c r="D233" s="29" t="s">
        <v>323</v>
      </c>
      <c r="E233" s="18" t="s">
        <v>1</v>
      </c>
      <c r="F233" s="30">
        <v>10</v>
      </c>
      <c r="G233" s="19">
        <v>36.409999999999997</v>
      </c>
      <c r="H233" s="21">
        <f t="shared" si="9"/>
        <v>364.09999999999997</v>
      </c>
    </row>
    <row r="234" spans="1:8" s="7" customFormat="1" ht="12.75">
      <c r="A234" s="18" t="s">
        <v>304</v>
      </c>
      <c r="B234" s="50">
        <v>89559</v>
      </c>
      <c r="C234" s="48" t="s">
        <v>902</v>
      </c>
      <c r="D234" s="29" t="s">
        <v>324</v>
      </c>
      <c r="E234" s="18" t="s">
        <v>1</v>
      </c>
      <c r="F234" s="30">
        <v>2</v>
      </c>
      <c r="G234" s="19">
        <v>48.78</v>
      </c>
      <c r="H234" s="21">
        <f t="shared" si="9"/>
        <v>97.56</v>
      </c>
    </row>
    <row r="235" spans="1:8" s="7" customFormat="1" ht="25.5">
      <c r="A235" s="18" t="s">
        <v>305</v>
      </c>
      <c r="B235" s="50">
        <v>89630</v>
      </c>
      <c r="C235" s="48" t="s">
        <v>902</v>
      </c>
      <c r="D235" s="29" t="s">
        <v>325</v>
      </c>
      <c r="E235" s="18" t="s">
        <v>1</v>
      </c>
      <c r="F235" s="30">
        <v>4</v>
      </c>
      <c r="G235" s="19">
        <v>61.03</v>
      </c>
      <c r="H235" s="21">
        <f t="shared" si="9"/>
        <v>244.12</v>
      </c>
    </row>
    <row r="236" spans="1:8" s="7" customFormat="1" ht="25.5">
      <c r="A236" s="18" t="s">
        <v>306</v>
      </c>
      <c r="B236" s="50">
        <v>89632</v>
      </c>
      <c r="C236" s="48" t="s">
        <v>902</v>
      </c>
      <c r="D236" s="29" t="s">
        <v>326</v>
      </c>
      <c r="E236" s="18" t="s">
        <v>1</v>
      </c>
      <c r="F236" s="30">
        <v>5</v>
      </c>
      <c r="G236" s="19">
        <v>90.11</v>
      </c>
      <c r="H236" s="21">
        <f t="shared" si="9"/>
        <v>450.55</v>
      </c>
    </row>
    <row r="237" spans="1:8" s="7" customFormat="1" ht="25.5">
      <c r="A237" s="18" t="s">
        <v>307</v>
      </c>
      <c r="B237" s="50">
        <v>89632</v>
      </c>
      <c r="C237" s="48" t="s">
        <v>902</v>
      </c>
      <c r="D237" s="29" t="s">
        <v>327</v>
      </c>
      <c r="E237" s="18" t="s">
        <v>1</v>
      </c>
      <c r="F237" s="30">
        <v>2</v>
      </c>
      <c r="G237" s="19">
        <v>90.11</v>
      </c>
      <c r="H237" s="21">
        <f t="shared" si="9"/>
        <v>180.22</v>
      </c>
    </row>
    <row r="238" spans="1:8" s="7" customFormat="1" ht="12.75">
      <c r="A238" s="27" t="s">
        <v>708</v>
      </c>
      <c r="B238" s="27"/>
      <c r="C238" s="27"/>
      <c r="D238" s="24" t="s">
        <v>770</v>
      </c>
      <c r="E238" s="16"/>
      <c r="F238" s="28"/>
      <c r="G238" s="32"/>
      <c r="H238" s="17">
        <f>SUM(H239:H246)</f>
        <v>9809.130000000001</v>
      </c>
    </row>
    <row r="239" spans="1:8" s="7" customFormat="1" ht="12.75">
      <c r="A239" s="18" t="s">
        <v>328</v>
      </c>
      <c r="B239" s="50" t="s">
        <v>945</v>
      </c>
      <c r="C239" s="48" t="s">
        <v>902</v>
      </c>
      <c r="D239" s="29" t="s">
        <v>336</v>
      </c>
      <c r="E239" s="18" t="s">
        <v>1</v>
      </c>
      <c r="F239" s="30">
        <v>2</v>
      </c>
      <c r="G239" s="19">
        <v>135.09</v>
      </c>
      <c r="H239" s="21">
        <f t="shared" ref="H239:H246" si="10">F239*G239</f>
        <v>270.18</v>
      </c>
    </row>
    <row r="240" spans="1:8" s="7" customFormat="1" ht="25.5">
      <c r="A240" s="18" t="s">
        <v>329</v>
      </c>
      <c r="B240" s="50" t="s">
        <v>946</v>
      </c>
      <c r="C240" s="48" t="s">
        <v>902</v>
      </c>
      <c r="D240" s="29" t="s">
        <v>337</v>
      </c>
      <c r="E240" s="18" t="s">
        <v>1</v>
      </c>
      <c r="F240" s="30">
        <v>2</v>
      </c>
      <c r="G240" s="19">
        <v>159.91999999999999</v>
      </c>
      <c r="H240" s="21">
        <f t="shared" si="10"/>
        <v>319.83999999999997</v>
      </c>
    </row>
    <row r="241" spans="1:8" s="7" customFormat="1" ht="25.5">
      <c r="A241" s="18" t="s">
        <v>330</v>
      </c>
      <c r="B241" s="50" t="s">
        <v>947</v>
      </c>
      <c r="C241" s="48" t="s">
        <v>902</v>
      </c>
      <c r="D241" s="29" t="s">
        <v>338</v>
      </c>
      <c r="E241" s="18" t="s">
        <v>1</v>
      </c>
      <c r="F241" s="30">
        <v>2</v>
      </c>
      <c r="G241" s="19">
        <v>519.98</v>
      </c>
      <c r="H241" s="21">
        <f t="shared" si="10"/>
        <v>1039.96</v>
      </c>
    </row>
    <row r="242" spans="1:8" s="7" customFormat="1" ht="25.5">
      <c r="A242" s="18" t="s">
        <v>331</v>
      </c>
      <c r="B242" s="50" t="s">
        <v>948</v>
      </c>
      <c r="C242" s="48" t="s">
        <v>902</v>
      </c>
      <c r="D242" s="29" t="s">
        <v>339</v>
      </c>
      <c r="E242" s="18" t="s">
        <v>1</v>
      </c>
      <c r="F242" s="30">
        <v>2</v>
      </c>
      <c r="G242" s="19">
        <v>861.63</v>
      </c>
      <c r="H242" s="21">
        <f t="shared" si="10"/>
        <v>1723.26</v>
      </c>
    </row>
    <row r="243" spans="1:8" s="7" customFormat="1" ht="25.5">
      <c r="A243" s="18" t="s">
        <v>332</v>
      </c>
      <c r="B243" s="50" t="s">
        <v>949</v>
      </c>
      <c r="C243" s="48" t="s">
        <v>902</v>
      </c>
      <c r="D243" s="29" t="s">
        <v>340</v>
      </c>
      <c r="E243" s="18" t="s">
        <v>1</v>
      </c>
      <c r="F243" s="30">
        <v>1</v>
      </c>
      <c r="G243" s="19">
        <v>131.21</v>
      </c>
      <c r="H243" s="21">
        <f t="shared" si="10"/>
        <v>131.21</v>
      </c>
    </row>
    <row r="244" spans="1:8" s="7" customFormat="1" ht="25.5">
      <c r="A244" s="18" t="s">
        <v>333</v>
      </c>
      <c r="B244" s="50" t="s">
        <v>950</v>
      </c>
      <c r="C244" s="48" t="s">
        <v>902</v>
      </c>
      <c r="D244" s="29" t="s">
        <v>341</v>
      </c>
      <c r="E244" s="18" t="s">
        <v>1</v>
      </c>
      <c r="F244" s="30">
        <v>12</v>
      </c>
      <c r="G244" s="19">
        <v>177.27</v>
      </c>
      <c r="H244" s="21">
        <f t="shared" si="10"/>
        <v>2127.2400000000002</v>
      </c>
    </row>
    <row r="245" spans="1:8" s="7" customFormat="1" ht="25.5">
      <c r="A245" s="18" t="s">
        <v>334</v>
      </c>
      <c r="B245" s="50" t="s">
        <v>949</v>
      </c>
      <c r="C245" s="48" t="s">
        <v>902</v>
      </c>
      <c r="D245" s="29" t="s">
        <v>342</v>
      </c>
      <c r="E245" s="18" t="s">
        <v>1</v>
      </c>
      <c r="F245" s="30">
        <v>33</v>
      </c>
      <c r="G245" s="19">
        <v>92.56</v>
      </c>
      <c r="H245" s="21">
        <f t="shared" si="10"/>
        <v>3054.48</v>
      </c>
    </row>
    <row r="246" spans="1:8" s="7" customFormat="1" ht="25.5">
      <c r="A246" s="18" t="s">
        <v>335</v>
      </c>
      <c r="B246" s="50">
        <v>89985</v>
      </c>
      <c r="C246" s="48" t="s">
        <v>902</v>
      </c>
      <c r="D246" s="29" t="s">
        <v>343</v>
      </c>
      <c r="E246" s="18" t="s">
        <v>1</v>
      </c>
      <c r="F246" s="30">
        <v>13</v>
      </c>
      <c r="G246" s="19">
        <v>87.92</v>
      </c>
      <c r="H246" s="21">
        <f t="shared" si="10"/>
        <v>1142.96</v>
      </c>
    </row>
    <row r="247" spans="1:8" s="7" customFormat="1" ht="12.75">
      <c r="A247" s="27" t="s">
        <v>710</v>
      </c>
      <c r="B247" s="27"/>
      <c r="C247" s="27"/>
      <c r="D247" s="24" t="s">
        <v>771</v>
      </c>
      <c r="E247" s="16"/>
      <c r="F247" s="28"/>
      <c r="G247" s="32"/>
      <c r="H247" s="17">
        <f>SUM(H248,H254)</f>
        <v>17574.581999999999</v>
      </c>
    </row>
    <row r="248" spans="1:8" s="7" customFormat="1" ht="12.75">
      <c r="A248" s="27" t="s">
        <v>709</v>
      </c>
      <c r="B248" s="27"/>
      <c r="C248" s="27"/>
      <c r="D248" s="24" t="s">
        <v>772</v>
      </c>
      <c r="E248" s="16"/>
      <c r="F248" s="28"/>
      <c r="G248" s="32"/>
      <c r="H248" s="17">
        <f>SUM(H249:H253)</f>
        <v>13736.492</v>
      </c>
    </row>
    <row r="249" spans="1:8" s="7" customFormat="1" ht="12.75">
      <c r="A249" s="18" t="s">
        <v>344</v>
      </c>
      <c r="B249" s="48">
        <v>89848</v>
      </c>
      <c r="C249" s="50" t="s">
        <v>902</v>
      </c>
      <c r="D249" s="29" t="s">
        <v>853</v>
      </c>
      <c r="E249" s="18" t="s">
        <v>2</v>
      </c>
      <c r="F249" s="30">
        <v>295.75</v>
      </c>
      <c r="G249" s="19">
        <v>23.78</v>
      </c>
      <c r="H249" s="21">
        <f>F249*G249</f>
        <v>7032.9350000000004</v>
      </c>
    </row>
    <row r="250" spans="1:8" s="7" customFormat="1" ht="12.75">
      <c r="A250" s="18" t="s">
        <v>345</v>
      </c>
      <c r="B250" s="48">
        <v>89849</v>
      </c>
      <c r="C250" s="48" t="s">
        <v>902</v>
      </c>
      <c r="D250" s="29" t="s">
        <v>854</v>
      </c>
      <c r="E250" s="18" t="s">
        <v>2</v>
      </c>
      <c r="F250" s="30">
        <v>97.55</v>
      </c>
      <c r="G250" s="19">
        <v>43.34</v>
      </c>
      <c r="H250" s="21">
        <f>F250*G250</f>
        <v>4227.817</v>
      </c>
    </row>
    <row r="251" spans="1:8" s="7" customFormat="1" ht="12.75">
      <c r="A251" s="18" t="s">
        <v>346</v>
      </c>
      <c r="B251" s="48">
        <v>89746</v>
      </c>
      <c r="C251" s="48" t="s">
        <v>902</v>
      </c>
      <c r="D251" s="29" t="s">
        <v>352</v>
      </c>
      <c r="E251" s="18" t="s">
        <v>1</v>
      </c>
      <c r="F251" s="30">
        <v>20</v>
      </c>
      <c r="G251" s="19">
        <v>22.25</v>
      </c>
      <c r="H251" s="21">
        <f>F251*G251</f>
        <v>445</v>
      </c>
    </row>
    <row r="252" spans="1:8" s="7" customFormat="1" ht="12.75">
      <c r="A252" s="18" t="s">
        <v>347</v>
      </c>
      <c r="B252" s="48">
        <v>89744</v>
      </c>
      <c r="C252" s="48" t="s">
        <v>902</v>
      </c>
      <c r="D252" s="29" t="s">
        <v>353</v>
      </c>
      <c r="E252" s="18" t="s">
        <v>1</v>
      </c>
      <c r="F252" s="30">
        <v>71</v>
      </c>
      <c r="G252" s="19">
        <v>22.16</v>
      </c>
      <c r="H252" s="21">
        <f>F252*G252</f>
        <v>1573.36</v>
      </c>
    </row>
    <row r="253" spans="1:8" s="7" customFormat="1" ht="25.5">
      <c r="A253" s="18" t="s">
        <v>348</v>
      </c>
      <c r="B253" s="48">
        <v>89567</v>
      </c>
      <c r="C253" s="48" t="s">
        <v>902</v>
      </c>
      <c r="D253" s="29" t="s">
        <v>805</v>
      </c>
      <c r="E253" s="18" t="s">
        <v>1</v>
      </c>
      <c r="F253" s="30">
        <v>7</v>
      </c>
      <c r="G253" s="19">
        <v>65.34</v>
      </c>
      <c r="H253" s="21">
        <f>F253*G253</f>
        <v>457.38</v>
      </c>
    </row>
    <row r="254" spans="1:8" s="7" customFormat="1" ht="12.75">
      <c r="A254" s="27" t="s">
        <v>349</v>
      </c>
      <c r="B254" s="27"/>
      <c r="C254" s="27"/>
      <c r="D254" s="24" t="s">
        <v>773</v>
      </c>
      <c r="E254" s="16"/>
      <c r="F254" s="28"/>
      <c r="G254" s="32"/>
      <c r="H254" s="17">
        <f>SUM(H255:H256)</f>
        <v>3838.0899999999997</v>
      </c>
    </row>
    <row r="255" spans="1:8" s="7" customFormat="1" ht="25.5">
      <c r="A255" s="18" t="s">
        <v>350</v>
      </c>
      <c r="B255" s="48"/>
      <c r="C255" s="48" t="s">
        <v>921</v>
      </c>
      <c r="D255" s="29" t="s">
        <v>855</v>
      </c>
      <c r="E255" s="18" t="s">
        <v>1</v>
      </c>
      <c r="F255" s="30">
        <v>23</v>
      </c>
      <c r="G255" s="19">
        <v>43.43</v>
      </c>
      <c r="H255" s="21">
        <f>F255*G255</f>
        <v>998.89</v>
      </c>
    </row>
    <row r="256" spans="1:8" s="7" customFormat="1" ht="12.75">
      <c r="A256" s="18" t="s">
        <v>351</v>
      </c>
      <c r="B256" s="48">
        <v>72285</v>
      </c>
      <c r="C256" s="48" t="s">
        <v>902</v>
      </c>
      <c r="D256" s="29" t="s">
        <v>355</v>
      </c>
      <c r="E256" s="18" t="s">
        <v>1</v>
      </c>
      <c r="F256" s="30">
        <v>16</v>
      </c>
      <c r="G256" s="19">
        <v>177.45</v>
      </c>
      <c r="H256" s="21">
        <f>F256*G256</f>
        <v>2839.2</v>
      </c>
    </row>
    <row r="257" spans="1:8" s="7" customFormat="1" ht="12.75">
      <c r="A257" s="27" t="s">
        <v>711</v>
      </c>
      <c r="B257" s="27"/>
      <c r="C257" s="27"/>
      <c r="D257" s="24" t="s">
        <v>774</v>
      </c>
      <c r="E257" s="16"/>
      <c r="F257" s="28"/>
      <c r="G257" s="32"/>
      <c r="H257" s="17">
        <f>SUM(H258:H281)</f>
        <v>23801.079999999998</v>
      </c>
    </row>
    <row r="258" spans="1:8" s="7" customFormat="1" ht="12.75">
      <c r="A258" s="18" t="s">
        <v>356</v>
      </c>
      <c r="B258" s="48">
        <v>89714</v>
      </c>
      <c r="C258" s="48" t="s">
        <v>902</v>
      </c>
      <c r="D258" s="29" t="s">
        <v>379</v>
      </c>
      <c r="E258" s="18" t="s">
        <v>2</v>
      </c>
      <c r="F258" s="30">
        <v>170</v>
      </c>
      <c r="G258" s="19">
        <v>45.91</v>
      </c>
      <c r="H258" s="21">
        <f t="shared" ref="H258:H281" si="11">F258*G258</f>
        <v>7804.7</v>
      </c>
    </row>
    <row r="259" spans="1:8" s="7" customFormat="1" ht="12.75">
      <c r="A259" s="18" t="s">
        <v>357</v>
      </c>
      <c r="B259" s="48">
        <v>89711</v>
      </c>
      <c r="C259" s="48" t="s">
        <v>902</v>
      </c>
      <c r="D259" s="29" t="s">
        <v>775</v>
      </c>
      <c r="E259" s="18" t="s">
        <v>2</v>
      </c>
      <c r="F259" s="30">
        <v>6</v>
      </c>
      <c r="G259" s="19">
        <v>16.47</v>
      </c>
      <c r="H259" s="21">
        <f t="shared" si="11"/>
        <v>98.82</v>
      </c>
    </row>
    <row r="260" spans="1:8" s="7" customFormat="1" ht="12.75">
      <c r="A260" s="18" t="s">
        <v>358</v>
      </c>
      <c r="B260" s="48">
        <v>89712</v>
      </c>
      <c r="C260" s="48" t="s">
        <v>902</v>
      </c>
      <c r="D260" s="29" t="s">
        <v>380</v>
      </c>
      <c r="E260" s="18" t="s">
        <v>2</v>
      </c>
      <c r="F260" s="30">
        <v>38</v>
      </c>
      <c r="G260" s="19">
        <v>24.03</v>
      </c>
      <c r="H260" s="21">
        <f t="shared" si="11"/>
        <v>913.1400000000001</v>
      </c>
    </row>
    <row r="261" spans="1:8" s="7" customFormat="1" ht="12.75">
      <c r="A261" s="18" t="s">
        <v>359</v>
      </c>
      <c r="B261" s="48">
        <v>89511</v>
      </c>
      <c r="C261" s="48" t="s">
        <v>902</v>
      </c>
      <c r="D261" s="29" t="s">
        <v>776</v>
      </c>
      <c r="E261" s="18" t="s">
        <v>2</v>
      </c>
      <c r="F261" s="30">
        <v>11</v>
      </c>
      <c r="G261" s="19">
        <v>29.58</v>
      </c>
      <c r="H261" s="21">
        <f t="shared" si="11"/>
        <v>325.38</v>
      </c>
    </row>
    <row r="262" spans="1:8" s="7" customFormat="1" ht="12.75">
      <c r="A262" s="18" t="s">
        <v>360</v>
      </c>
      <c r="B262" s="48">
        <v>89849</v>
      </c>
      <c r="C262" s="48" t="s">
        <v>902</v>
      </c>
      <c r="D262" s="29" t="s">
        <v>381</v>
      </c>
      <c r="E262" s="18" t="s">
        <v>2</v>
      </c>
      <c r="F262" s="30">
        <v>38</v>
      </c>
      <c r="G262" s="19">
        <v>43.34</v>
      </c>
      <c r="H262" s="21">
        <f t="shared" si="11"/>
        <v>1646.92</v>
      </c>
    </row>
    <row r="263" spans="1:8" s="7" customFormat="1" ht="12.75">
      <c r="A263" s="18" t="s">
        <v>354</v>
      </c>
      <c r="B263" s="48">
        <v>89746</v>
      </c>
      <c r="C263" s="48" t="s">
        <v>902</v>
      </c>
      <c r="D263" s="29" t="s">
        <v>868</v>
      </c>
      <c r="E263" s="18" t="s">
        <v>1</v>
      </c>
      <c r="F263" s="30">
        <v>1</v>
      </c>
      <c r="G263" s="19">
        <v>22.25</v>
      </c>
      <c r="H263" s="21">
        <f t="shared" si="11"/>
        <v>22.25</v>
      </c>
    </row>
    <row r="264" spans="1:8" s="7" customFormat="1" ht="12.75">
      <c r="A264" s="18" t="s">
        <v>361</v>
      </c>
      <c r="B264" s="48">
        <v>89739</v>
      </c>
      <c r="C264" s="48" t="s">
        <v>902</v>
      </c>
      <c r="D264" s="29" t="s">
        <v>869</v>
      </c>
      <c r="E264" s="18" t="s">
        <v>1</v>
      </c>
      <c r="F264" s="30">
        <v>4</v>
      </c>
      <c r="G264" s="19">
        <v>17.989999999999998</v>
      </c>
      <c r="H264" s="21">
        <f t="shared" si="11"/>
        <v>71.959999999999994</v>
      </c>
    </row>
    <row r="265" spans="1:8" s="7" customFormat="1" ht="12.75">
      <c r="A265" s="18" t="s">
        <v>362</v>
      </c>
      <c r="B265" s="48">
        <v>89732</v>
      </c>
      <c r="C265" s="48" t="s">
        <v>902</v>
      </c>
      <c r="D265" s="29" t="s">
        <v>870</v>
      </c>
      <c r="E265" s="18" t="s">
        <v>1</v>
      </c>
      <c r="F265" s="30">
        <v>4</v>
      </c>
      <c r="G265" s="19">
        <v>10.42</v>
      </c>
      <c r="H265" s="21">
        <f t="shared" si="11"/>
        <v>41.68</v>
      </c>
    </row>
    <row r="266" spans="1:8" s="7" customFormat="1" ht="12.75">
      <c r="A266" s="18" t="s">
        <v>363</v>
      </c>
      <c r="B266" s="48">
        <v>89726</v>
      </c>
      <c r="C266" s="48" t="s">
        <v>902</v>
      </c>
      <c r="D266" s="29" t="s">
        <v>871</v>
      </c>
      <c r="E266" s="18" t="s">
        <v>1</v>
      </c>
      <c r="F266" s="30">
        <v>2</v>
      </c>
      <c r="G266" s="19">
        <v>8.0500000000000007</v>
      </c>
      <c r="H266" s="21">
        <f t="shared" si="11"/>
        <v>16.100000000000001</v>
      </c>
    </row>
    <row r="267" spans="1:8" s="7" customFormat="1" ht="25.5">
      <c r="A267" s="18" t="s">
        <v>364</v>
      </c>
      <c r="B267" s="48">
        <v>89569</v>
      </c>
      <c r="C267" s="48" t="s">
        <v>902</v>
      </c>
      <c r="D267" s="29" t="s">
        <v>382</v>
      </c>
      <c r="E267" s="18" t="s">
        <v>1</v>
      </c>
      <c r="F267" s="30">
        <v>2</v>
      </c>
      <c r="G267" s="19">
        <v>63.21</v>
      </c>
      <c r="H267" s="21">
        <f t="shared" si="11"/>
        <v>126.42</v>
      </c>
    </row>
    <row r="268" spans="1:8" s="7" customFormat="1" ht="25.5">
      <c r="A268" s="18" t="s">
        <v>365</v>
      </c>
      <c r="B268" s="48">
        <v>89690</v>
      </c>
      <c r="C268" s="48" t="s">
        <v>902</v>
      </c>
      <c r="D268" s="29" t="s">
        <v>383</v>
      </c>
      <c r="E268" s="18" t="s">
        <v>1</v>
      </c>
      <c r="F268" s="30">
        <v>3</v>
      </c>
      <c r="G268" s="19">
        <v>63.13</v>
      </c>
      <c r="H268" s="21">
        <f t="shared" si="11"/>
        <v>189.39000000000001</v>
      </c>
    </row>
    <row r="269" spans="1:8" s="7" customFormat="1" ht="25.5">
      <c r="A269" s="18" t="s">
        <v>366</v>
      </c>
      <c r="B269" s="48">
        <v>89557</v>
      </c>
      <c r="C269" s="48" t="s">
        <v>902</v>
      </c>
      <c r="D269" s="29" t="s">
        <v>384</v>
      </c>
      <c r="E269" s="18" t="s">
        <v>1</v>
      </c>
      <c r="F269" s="30">
        <v>3</v>
      </c>
      <c r="G269" s="19">
        <v>22.48</v>
      </c>
      <c r="H269" s="21">
        <f t="shared" si="11"/>
        <v>67.44</v>
      </c>
    </row>
    <row r="270" spans="1:8" s="7" customFormat="1" ht="25.5">
      <c r="A270" s="18" t="s">
        <v>367</v>
      </c>
      <c r="B270" s="48">
        <v>89696</v>
      </c>
      <c r="C270" s="48" t="s">
        <v>902</v>
      </c>
      <c r="D270" s="29" t="s">
        <v>385</v>
      </c>
      <c r="E270" s="18" t="s">
        <v>1</v>
      </c>
      <c r="F270" s="30">
        <v>7</v>
      </c>
      <c r="G270" s="19">
        <v>43.67</v>
      </c>
      <c r="H270" s="21">
        <f t="shared" si="11"/>
        <v>305.69</v>
      </c>
    </row>
    <row r="271" spans="1:8" s="7" customFormat="1" ht="25.5">
      <c r="A271" s="18" t="s">
        <v>368</v>
      </c>
      <c r="B271" s="48">
        <v>89696</v>
      </c>
      <c r="C271" s="48" t="s">
        <v>902</v>
      </c>
      <c r="D271" s="29" t="s">
        <v>386</v>
      </c>
      <c r="E271" s="18" t="s">
        <v>1</v>
      </c>
      <c r="F271" s="30">
        <v>1</v>
      </c>
      <c r="G271" s="19">
        <v>43.67</v>
      </c>
      <c r="H271" s="21">
        <f t="shared" si="11"/>
        <v>43.67</v>
      </c>
    </row>
    <row r="272" spans="1:8" s="7" customFormat="1" ht="25.5">
      <c r="A272" s="18" t="s">
        <v>369</v>
      </c>
      <c r="B272" s="48">
        <v>89704</v>
      </c>
      <c r="C272" s="48" t="s">
        <v>902</v>
      </c>
      <c r="D272" s="29" t="s">
        <v>387</v>
      </c>
      <c r="E272" s="18" t="s">
        <v>1</v>
      </c>
      <c r="F272" s="30">
        <v>2</v>
      </c>
      <c r="G272" s="19">
        <v>99.95</v>
      </c>
      <c r="H272" s="21">
        <f t="shared" si="11"/>
        <v>199.9</v>
      </c>
    </row>
    <row r="273" spans="1:8" s="7" customFormat="1" ht="12.75">
      <c r="A273" s="18" t="s">
        <v>370</v>
      </c>
      <c r="B273" s="48">
        <v>89708</v>
      </c>
      <c r="C273" s="48" t="s">
        <v>902</v>
      </c>
      <c r="D273" s="29" t="s">
        <v>388</v>
      </c>
      <c r="E273" s="18" t="s">
        <v>1</v>
      </c>
      <c r="F273" s="30">
        <v>2</v>
      </c>
      <c r="G273" s="19">
        <v>66.97</v>
      </c>
      <c r="H273" s="21">
        <f t="shared" si="11"/>
        <v>133.94</v>
      </c>
    </row>
    <row r="274" spans="1:8" s="7" customFormat="1" ht="12.75">
      <c r="A274" s="18" t="s">
        <v>371</v>
      </c>
      <c r="B274" s="48" t="s">
        <v>951</v>
      </c>
      <c r="C274" s="55" t="s">
        <v>902</v>
      </c>
      <c r="D274" s="29" t="s">
        <v>512</v>
      </c>
      <c r="E274" s="18" t="s">
        <v>1</v>
      </c>
      <c r="F274" s="30">
        <v>7</v>
      </c>
      <c r="G274" s="19">
        <v>159.97</v>
      </c>
      <c r="H274" s="21">
        <f t="shared" si="11"/>
        <v>1119.79</v>
      </c>
    </row>
    <row r="275" spans="1:8" s="7" customFormat="1" ht="12.75">
      <c r="A275" s="18" t="s">
        <v>372</v>
      </c>
      <c r="B275" s="48">
        <v>72289</v>
      </c>
      <c r="C275" s="55" t="s">
        <v>902</v>
      </c>
      <c r="D275" s="29" t="s">
        <v>389</v>
      </c>
      <c r="E275" s="18" t="s">
        <v>1</v>
      </c>
      <c r="F275" s="30">
        <v>16</v>
      </c>
      <c r="G275" s="19">
        <v>396.23</v>
      </c>
      <c r="H275" s="21">
        <f t="shared" si="11"/>
        <v>6339.68</v>
      </c>
    </row>
    <row r="276" spans="1:8" s="7" customFormat="1" ht="12.75">
      <c r="A276" s="18" t="s">
        <v>373</v>
      </c>
      <c r="B276" s="48" t="s">
        <v>952</v>
      </c>
      <c r="C276" s="55" t="s">
        <v>902</v>
      </c>
      <c r="D276" s="29" t="s">
        <v>511</v>
      </c>
      <c r="E276" s="18" t="s">
        <v>1</v>
      </c>
      <c r="F276" s="30">
        <v>1</v>
      </c>
      <c r="G276" s="19">
        <v>162.32</v>
      </c>
      <c r="H276" s="21">
        <f t="shared" si="11"/>
        <v>162.32</v>
      </c>
    </row>
    <row r="277" spans="1:8" s="7" customFormat="1" ht="12.75">
      <c r="A277" s="18" t="s">
        <v>374</v>
      </c>
      <c r="B277" s="48"/>
      <c r="C277" s="48" t="s">
        <v>921</v>
      </c>
      <c r="D277" s="29" t="s">
        <v>390</v>
      </c>
      <c r="E277" s="18" t="s">
        <v>1</v>
      </c>
      <c r="F277" s="30">
        <v>6</v>
      </c>
      <c r="G277" s="19">
        <v>49.91</v>
      </c>
      <c r="H277" s="21">
        <f t="shared" si="11"/>
        <v>299.45999999999998</v>
      </c>
    </row>
    <row r="278" spans="1:8" s="7" customFormat="1" ht="12.75">
      <c r="A278" s="18" t="s">
        <v>375</v>
      </c>
      <c r="B278" s="48"/>
      <c r="C278" s="48" t="s">
        <v>921</v>
      </c>
      <c r="D278" s="29" t="s">
        <v>806</v>
      </c>
      <c r="E278" s="18" t="s">
        <v>1</v>
      </c>
      <c r="F278" s="30">
        <v>16</v>
      </c>
      <c r="G278" s="19">
        <v>9.58</v>
      </c>
      <c r="H278" s="21">
        <f t="shared" si="11"/>
        <v>153.28</v>
      </c>
    </row>
    <row r="279" spans="1:8" s="7" customFormat="1" ht="12.75">
      <c r="A279" s="18" t="s">
        <v>376</v>
      </c>
      <c r="B279" s="48"/>
      <c r="C279" s="48" t="s">
        <v>921</v>
      </c>
      <c r="D279" s="29" t="s">
        <v>391</v>
      </c>
      <c r="E279" s="18" t="s">
        <v>1</v>
      </c>
      <c r="F279" s="30">
        <v>20</v>
      </c>
      <c r="G279" s="19">
        <v>15.15</v>
      </c>
      <c r="H279" s="21">
        <f t="shared" si="11"/>
        <v>303</v>
      </c>
    </row>
    <row r="280" spans="1:8" s="7" customFormat="1" ht="12.75">
      <c r="A280" s="18" t="s">
        <v>377</v>
      </c>
      <c r="B280" s="48" t="s">
        <v>953</v>
      </c>
      <c r="C280" s="48" t="s">
        <v>902</v>
      </c>
      <c r="D280" s="29" t="s">
        <v>392</v>
      </c>
      <c r="E280" s="18" t="s">
        <v>1</v>
      </c>
      <c r="F280" s="30">
        <v>1</v>
      </c>
      <c r="G280" s="19">
        <v>1781.31</v>
      </c>
      <c r="H280" s="21">
        <f t="shared" si="11"/>
        <v>1781.31</v>
      </c>
    </row>
    <row r="281" spans="1:8" s="7" customFormat="1" ht="12.75">
      <c r="A281" s="18" t="s">
        <v>378</v>
      </c>
      <c r="B281" s="48" t="s">
        <v>954</v>
      </c>
      <c r="C281" s="48" t="s">
        <v>902</v>
      </c>
      <c r="D281" s="29" t="s">
        <v>393</v>
      </c>
      <c r="E281" s="18" t="s">
        <v>1</v>
      </c>
      <c r="F281" s="30">
        <v>1</v>
      </c>
      <c r="G281" s="19">
        <v>1634.84</v>
      </c>
      <c r="H281" s="21">
        <f t="shared" si="11"/>
        <v>1634.84</v>
      </c>
    </row>
    <row r="282" spans="1:8" s="7" customFormat="1" ht="12.75">
      <c r="A282" s="27" t="s">
        <v>712</v>
      </c>
      <c r="B282" s="27"/>
      <c r="C282" s="27"/>
      <c r="D282" s="24" t="s">
        <v>777</v>
      </c>
      <c r="E282" s="16"/>
      <c r="F282" s="28"/>
      <c r="G282" s="32"/>
      <c r="H282" s="17">
        <f>SUM(H283:H312)</f>
        <v>67504.23599999999</v>
      </c>
    </row>
    <row r="283" spans="1:8" s="7" customFormat="1" ht="38.25">
      <c r="A283" s="18" t="s">
        <v>394</v>
      </c>
      <c r="B283" s="48">
        <v>6021</v>
      </c>
      <c r="C283" s="48" t="s">
        <v>902</v>
      </c>
      <c r="D283" s="29" t="s">
        <v>424</v>
      </c>
      <c r="E283" s="18" t="s">
        <v>1</v>
      </c>
      <c r="F283" s="30">
        <v>6</v>
      </c>
      <c r="G283" s="19">
        <v>431.93</v>
      </c>
      <c r="H283" s="21">
        <f t="shared" ref="H283:H306" si="12">F283*G283</f>
        <v>2591.58</v>
      </c>
    </row>
    <row r="284" spans="1:8" s="7" customFormat="1" ht="51">
      <c r="A284" s="18" t="s">
        <v>395</v>
      </c>
      <c r="B284" s="56">
        <v>72739</v>
      </c>
      <c r="C284" s="48" t="s">
        <v>902</v>
      </c>
      <c r="D284" s="29" t="s">
        <v>425</v>
      </c>
      <c r="E284" s="18" t="s">
        <v>1</v>
      </c>
      <c r="F284" s="30">
        <v>18</v>
      </c>
      <c r="G284" s="19">
        <v>523.11</v>
      </c>
      <c r="H284" s="21">
        <f t="shared" si="12"/>
        <v>9415.98</v>
      </c>
    </row>
    <row r="285" spans="1:8" s="7" customFormat="1" ht="12.75">
      <c r="A285" s="18" t="s">
        <v>396</v>
      </c>
      <c r="B285" s="56">
        <v>40729</v>
      </c>
      <c r="C285" s="48" t="s">
        <v>902</v>
      </c>
      <c r="D285" s="29" t="s">
        <v>426</v>
      </c>
      <c r="E285" s="18" t="s">
        <v>1</v>
      </c>
      <c r="F285" s="30">
        <v>4</v>
      </c>
      <c r="G285" s="19">
        <v>495.48</v>
      </c>
      <c r="H285" s="21">
        <f t="shared" si="12"/>
        <v>1981.92</v>
      </c>
    </row>
    <row r="286" spans="1:8" s="7" customFormat="1" ht="12.75">
      <c r="A286" s="18" t="s">
        <v>397</v>
      </c>
      <c r="B286" s="48">
        <v>86901</v>
      </c>
      <c r="C286" s="48" t="s">
        <v>902</v>
      </c>
      <c r="D286" s="29" t="s">
        <v>427</v>
      </c>
      <c r="E286" s="18" t="s">
        <v>1</v>
      </c>
      <c r="F286" s="30">
        <v>20</v>
      </c>
      <c r="G286" s="19">
        <v>282.08999999999997</v>
      </c>
      <c r="H286" s="21">
        <f t="shared" si="12"/>
        <v>5641.7999999999993</v>
      </c>
    </row>
    <row r="287" spans="1:8" s="7" customFormat="1" ht="25.5">
      <c r="A287" s="18" t="s">
        <v>398</v>
      </c>
      <c r="B287" s="48"/>
      <c r="C287" s="48" t="s">
        <v>921</v>
      </c>
      <c r="D287" s="29" t="s">
        <v>428</v>
      </c>
      <c r="E287" s="18" t="s">
        <v>1</v>
      </c>
      <c r="F287" s="30">
        <v>22</v>
      </c>
      <c r="G287" s="19">
        <v>136.91999999999999</v>
      </c>
      <c r="H287" s="21">
        <f t="shared" si="12"/>
        <v>3012.24</v>
      </c>
    </row>
    <row r="288" spans="1:8" s="7" customFormat="1" ht="25.5">
      <c r="A288" s="18" t="s">
        <v>399</v>
      </c>
      <c r="B288" s="48">
        <v>86936</v>
      </c>
      <c r="C288" s="48" t="s">
        <v>902</v>
      </c>
      <c r="D288" s="29" t="s">
        <v>429</v>
      </c>
      <c r="E288" s="18" t="s">
        <v>1</v>
      </c>
      <c r="F288" s="30">
        <v>7</v>
      </c>
      <c r="G288" s="19">
        <v>328.84</v>
      </c>
      <c r="H288" s="21">
        <f t="shared" si="12"/>
        <v>2301.8799999999997</v>
      </c>
    </row>
    <row r="289" spans="1:8" s="7" customFormat="1" ht="25.5">
      <c r="A289" s="18" t="s">
        <v>400</v>
      </c>
      <c r="B289" s="48"/>
      <c r="C289" s="48" t="s">
        <v>921</v>
      </c>
      <c r="D289" s="29" t="s">
        <v>430</v>
      </c>
      <c r="E289" s="18" t="s">
        <v>1</v>
      </c>
      <c r="F289" s="30">
        <v>10</v>
      </c>
      <c r="G289" s="19">
        <v>357.52</v>
      </c>
      <c r="H289" s="21">
        <f t="shared" si="12"/>
        <v>3575.2</v>
      </c>
    </row>
    <row r="290" spans="1:8" s="7" customFormat="1" ht="25.5">
      <c r="A290" s="18" t="s">
        <v>401</v>
      </c>
      <c r="B290" s="48"/>
      <c r="C290" s="48" t="s">
        <v>921</v>
      </c>
      <c r="D290" s="29" t="s">
        <v>431</v>
      </c>
      <c r="E290" s="18" t="s">
        <v>1</v>
      </c>
      <c r="F290" s="30">
        <v>1</v>
      </c>
      <c r="G290" s="19">
        <v>571.35</v>
      </c>
      <c r="H290" s="21">
        <f t="shared" si="12"/>
        <v>571.35</v>
      </c>
    </row>
    <row r="291" spans="1:8" s="7" customFormat="1" ht="25.5">
      <c r="A291" s="18" t="s">
        <v>402</v>
      </c>
      <c r="B291" s="48">
        <v>86904</v>
      </c>
      <c r="C291" s="48" t="s">
        <v>902</v>
      </c>
      <c r="D291" s="29" t="s">
        <v>432</v>
      </c>
      <c r="E291" s="18" t="s">
        <v>1</v>
      </c>
      <c r="F291" s="30">
        <v>4</v>
      </c>
      <c r="G291" s="19">
        <v>51.9</v>
      </c>
      <c r="H291" s="21">
        <f t="shared" si="12"/>
        <v>207.6</v>
      </c>
    </row>
    <row r="292" spans="1:8" s="7" customFormat="1" ht="38.25">
      <c r="A292" s="18" t="s">
        <v>403</v>
      </c>
      <c r="B292" s="48">
        <v>86919</v>
      </c>
      <c r="C292" s="48" t="s">
        <v>902</v>
      </c>
      <c r="D292" s="29" t="s">
        <v>433</v>
      </c>
      <c r="E292" s="18" t="s">
        <v>1</v>
      </c>
      <c r="F292" s="30">
        <v>4</v>
      </c>
      <c r="G292" s="19">
        <v>124.69</v>
      </c>
      <c r="H292" s="21">
        <f t="shared" si="12"/>
        <v>498.76</v>
      </c>
    </row>
    <row r="293" spans="1:8" s="7" customFormat="1" ht="25.5">
      <c r="A293" s="18" t="s">
        <v>404</v>
      </c>
      <c r="B293" s="48">
        <v>9535</v>
      </c>
      <c r="C293" s="48" t="s">
        <v>902</v>
      </c>
      <c r="D293" s="29" t="s">
        <v>434</v>
      </c>
      <c r="E293" s="18" t="s">
        <v>1</v>
      </c>
      <c r="F293" s="30">
        <v>6</v>
      </c>
      <c r="G293" s="19">
        <v>124.69</v>
      </c>
      <c r="H293" s="21">
        <f t="shared" si="12"/>
        <v>748.14</v>
      </c>
    </row>
    <row r="294" spans="1:8" s="7" customFormat="1" ht="25.5">
      <c r="A294" s="18" t="s">
        <v>405</v>
      </c>
      <c r="B294" s="56" t="s">
        <v>955</v>
      </c>
      <c r="C294" s="57" t="s">
        <v>903</v>
      </c>
      <c r="D294" s="29" t="s">
        <v>435</v>
      </c>
      <c r="E294" s="18" t="s">
        <v>1</v>
      </c>
      <c r="F294" s="30">
        <v>7</v>
      </c>
      <c r="G294" s="19">
        <v>806.74</v>
      </c>
      <c r="H294" s="21">
        <f t="shared" si="12"/>
        <v>5647.18</v>
      </c>
    </row>
    <row r="295" spans="1:8" s="7" customFormat="1" ht="25.5">
      <c r="A295" s="18" t="s">
        <v>406</v>
      </c>
      <c r="B295" s="48"/>
      <c r="C295" s="48" t="s">
        <v>921</v>
      </c>
      <c r="D295" s="29" t="s">
        <v>436</v>
      </c>
      <c r="E295" s="18" t="s">
        <v>1</v>
      </c>
      <c r="F295" s="30">
        <v>13</v>
      </c>
      <c r="G295" s="19">
        <v>86.5</v>
      </c>
      <c r="H295" s="21">
        <f t="shared" si="12"/>
        <v>1124.5</v>
      </c>
    </row>
    <row r="296" spans="1:8" s="7" customFormat="1" ht="25.5">
      <c r="A296" s="18" t="s">
        <v>407</v>
      </c>
      <c r="B296" s="48"/>
      <c r="C296" s="48" t="s">
        <v>921</v>
      </c>
      <c r="D296" s="29" t="s">
        <v>437</v>
      </c>
      <c r="E296" s="18" t="s">
        <v>1</v>
      </c>
      <c r="F296" s="30">
        <v>18</v>
      </c>
      <c r="G296" s="19">
        <v>33.880000000000003</v>
      </c>
      <c r="H296" s="21">
        <f t="shared" si="12"/>
        <v>609.84</v>
      </c>
    </row>
    <row r="297" spans="1:8" s="7" customFormat="1" ht="12.75">
      <c r="A297" s="18" t="s">
        <v>408</v>
      </c>
      <c r="B297" s="56"/>
      <c r="C297" s="57" t="s">
        <v>921</v>
      </c>
      <c r="D297" s="29" t="s">
        <v>438</v>
      </c>
      <c r="E297" s="18" t="s">
        <v>1</v>
      </c>
      <c r="F297" s="30">
        <v>4</v>
      </c>
      <c r="G297" s="19">
        <v>40.1</v>
      </c>
      <c r="H297" s="21">
        <f t="shared" si="12"/>
        <v>160.4</v>
      </c>
    </row>
    <row r="298" spans="1:8" s="7" customFormat="1" ht="25.5">
      <c r="A298" s="18" t="s">
        <v>409</v>
      </c>
      <c r="B298" s="48"/>
      <c r="C298" s="48" t="s">
        <v>921</v>
      </c>
      <c r="D298" s="29" t="s">
        <v>439</v>
      </c>
      <c r="E298" s="18" t="s">
        <v>1</v>
      </c>
      <c r="F298" s="30">
        <v>18</v>
      </c>
      <c r="G298" s="19">
        <v>229.69</v>
      </c>
      <c r="H298" s="21">
        <f t="shared" si="12"/>
        <v>4134.42</v>
      </c>
    </row>
    <row r="299" spans="1:8" s="7" customFormat="1" ht="25.5">
      <c r="A299" s="18" t="s">
        <v>410</v>
      </c>
      <c r="B299" s="48"/>
      <c r="C299" s="48" t="s">
        <v>921</v>
      </c>
      <c r="D299" s="29" t="s">
        <v>872</v>
      </c>
      <c r="E299" s="18" t="s">
        <v>1</v>
      </c>
      <c r="F299" s="30">
        <v>2</v>
      </c>
      <c r="G299" s="19">
        <v>154.35</v>
      </c>
      <c r="H299" s="21">
        <f t="shared" si="12"/>
        <v>308.7</v>
      </c>
    </row>
    <row r="300" spans="1:8" s="7" customFormat="1" ht="25.5">
      <c r="A300" s="18" t="s">
        <v>411</v>
      </c>
      <c r="B300" s="48">
        <v>73663</v>
      </c>
      <c r="C300" s="48" t="s">
        <v>902</v>
      </c>
      <c r="D300" s="29" t="s">
        <v>440</v>
      </c>
      <c r="E300" s="18" t="s">
        <v>1</v>
      </c>
      <c r="F300" s="30">
        <v>4</v>
      </c>
      <c r="G300" s="19">
        <v>154.35</v>
      </c>
      <c r="H300" s="21">
        <f t="shared" si="12"/>
        <v>617.4</v>
      </c>
    </row>
    <row r="301" spans="1:8" s="7" customFormat="1" ht="25.5">
      <c r="A301" s="18" t="s">
        <v>412</v>
      </c>
      <c r="B301" s="48">
        <v>86909</v>
      </c>
      <c r="C301" s="48" t="s">
        <v>902</v>
      </c>
      <c r="D301" s="29" t="s">
        <v>441</v>
      </c>
      <c r="E301" s="18" t="s">
        <v>1</v>
      </c>
      <c r="F301" s="30">
        <v>15</v>
      </c>
      <c r="G301" s="19">
        <v>113.55</v>
      </c>
      <c r="H301" s="21">
        <f t="shared" si="12"/>
        <v>1703.25</v>
      </c>
    </row>
    <row r="302" spans="1:8" s="7" customFormat="1" ht="25.5">
      <c r="A302" s="18" t="s">
        <v>413</v>
      </c>
      <c r="B302" s="48">
        <v>86916</v>
      </c>
      <c r="C302" s="48" t="s">
        <v>902</v>
      </c>
      <c r="D302" s="29" t="s">
        <v>807</v>
      </c>
      <c r="E302" s="18" t="s">
        <v>1</v>
      </c>
      <c r="F302" s="30">
        <v>21</v>
      </c>
      <c r="G302" s="19">
        <v>30.47</v>
      </c>
      <c r="H302" s="21">
        <f t="shared" si="12"/>
        <v>639.87</v>
      </c>
    </row>
    <row r="303" spans="1:8" s="7" customFormat="1" ht="25.5">
      <c r="A303" s="18" t="s">
        <v>414</v>
      </c>
      <c r="B303" s="48">
        <v>86906</v>
      </c>
      <c r="C303" s="48" t="s">
        <v>902</v>
      </c>
      <c r="D303" s="29" t="s">
        <v>442</v>
      </c>
      <c r="E303" s="18" t="s">
        <v>1</v>
      </c>
      <c r="F303" s="30">
        <v>28</v>
      </c>
      <c r="G303" s="19">
        <v>56.8</v>
      </c>
      <c r="H303" s="21">
        <f t="shared" si="12"/>
        <v>1590.3999999999999</v>
      </c>
    </row>
    <row r="304" spans="1:8" s="7" customFormat="1" ht="25.5">
      <c r="A304" s="18" t="s">
        <v>415</v>
      </c>
      <c r="B304" s="48"/>
      <c r="C304" s="48" t="s">
        <v>921</v>
      </c>
      <c r="D304" s="29" t="s">
        <v>808</v>
      </c>
      <c r="E304" s="18" t="s">
        <v>1</v>
      </c>
      <c r="F304" s="30">
        <v>4</v>
      </c>
      <c r="G304" s="19">
        <v>56.8</v>
      </c>
      <c r="H304" s="21">
        <f t="shared" si="12"/>
        <v>227.2</v>
      </c>
    </row>
    <row r="305" spans="1:8" s="7" customFormat="1" ht="25.5">
      <c r="A305" s="18" t="s">
        <v>416</v>
      </c>
      <c r="B305" s="57"/>
      <c r="C305" s="57" t="s">
        <v>921</v>
      </c>
      <c r="D305" s="29" t="s">
        <v>443</v>
      </c>
      <c r="E305" s="18" t="s">
        <v>1</v>
      </c>
      <c r="F305" s="30">
        <v>23</v>
      </c>
      <c r="G305" s="19">
        <v>75.64</v>
      </c>
      <c r="H305" s="21">
        <f t="shared" si="12"/>
        <v>1739.72</v>
      </c>
    </row>
    <row r="306" spans="1:8" s="7" customFormat="1" ht="25.5">
      <c r="A306" s="18" t="s">
        <v>417</v>
      </c>
      <c r="B306" s="48"/>
      <c r="C306" s="48" t="s">
        <v>921</v>
      </c>
      <c r="D306" s="29" t="s">
        <v>444</v>
      </c>
      <c r="E306" s="18" t="s">
        <v>1</v>
      </c>
      <c r="F306" s="30">
        <v>23</v>
      </c>
      <c r="G306" s="19">
        <v>78.27</v>
      </c>
      <c r="H306" s="21">
        <f t="shared" si="12"/>
        <v>1800.2099999999998</v>
      </c>
    </row>
    <row r="307" spans="1:8" s="7" customFormat="1" ht="25.5">
      <c r="A307" s="18" t="s">
        <v>418</v>
      </c>
      <c r="B307" s="48"/>
      <c r="C307" s="48" t="s">
        <v>921</v>
      </c>
      <c r="D307" s="29" t="s">
        <v>445</v>
      </c>
      <c r="E307" s="18" t="s">
        <v>1</v>
      </c>
      <c r="F307" s="30">
        <v>210</v>
      </c>
      <c r="G307" s="19">
        <v>54.69</v>
      </c>
      <c r="H307" s="21">
        <f>TRUNC(F307*G307,2)</f>
        <v>11484.9</v>
      </c>
    </row>
    <row r="308" spans="1:8" s="7" customFormat="1" ht="25.5">
      <c r="A308" s="18" t="s">
        <v>419</v>
      </c>
      <c r="B308" s="48"/>
      <c r="C308" s="48" t="s">
        <v>921</v>
      </c>
      <c r="D308" s="29" t="s">
        <v>446</v>
      </c>
      <c r="E308" s="18" t="s">
        <v>1</v>
      </c>
      <c r="F308" s="30">
        <v>9</v>
      </c>
      <c r="G308" s="19">
        <v>92.29</v>
      </c>
      <c r="H308" s="21">
        <f>F308*G308</f>
        <v>830.61</v>
      </c>
    </row>
    <row r="309" spans="1:8" s="7" customFormat="1" ht="25.5">
      <c r="A309" s="18" t="s">
        <v>420</v>
      </c>
      <c r="B309" s="48"/>
      <c r="C309" s="48" t="s">
        <v>921</v>
      </c>
      <c r="D309" s="29" t="s">
        <v>447</v>
      </c>
      <c r="E309" s="18" t="s">
        <v>1</v>
      </c>
      <c r="F309" s="30">
        <v>6</v>
      </c>
      <c r="G309" s="19">
        <v>92.29</v>
      </c>
      <c r="H309" s="21">
        <f>F309*G309</f>
        <v>553.74</v>
      </c>
    </row>
    <row r="310" spans="1:8" s="7" customFormat="1" ht="25.5">
      <c r="A310" s="18" t="s">
        <v>421</v>
      </c>
      <c r="B310" s="48"/>
      <c r="C310" s="48" t="s">
        <v>921</v>
      </c>
      <c r="D310" s="29" t="s">
        <v>448</v>
      </c>
      <c r="E310" s="18" t="s">
        <v>1</v>
      </c>
      <c r="F310" s="30">
        <v>14</v>
      </c>
      <c r="G310" s="19">
        <v>92.29</v>
      </c>
      <c r="H310" s="21">
        <f>F310*G310</f>
        <v>1292.0600000000002</v>
      </c>
    </row>
    <row r="311" spans="1:8" s="7" customFormat="1" ht="25.5">
      <c r="A311" s="18" t="s">
        <v>422</v>
      </c>
      <c r="B311" s="48"/>
      <c r="C311" s="48" t="s">
        <v>921</v>
      </c>
      <c r="D311" s="29" t="s">
        <v>449</v>
      </c>
      <c r="E311" s="18" t="s">
        <v>1</v>
      </c>
      <c r="F311" s="30">
        <v>1</v>
      </c>
      <c r="G311" s="19">
        <v>702.96</v>
      </c>
      <c r="H311" s="21">
        <f>F311*G311</f>
        <v>702.96</v>
      </c>
    </row>
    <row r="312" spans="1:8" s="7" customFormat="1" ht="25.5">
      <c r="A312" s="18" t="s">
        <v>423</v>
      </c>
      <c r="B312" s="48" t="s">
        <v>956</v>
      </c>
      <c r="C312" s="48" t="s">
        <v>902</v>
      </c>
      <c r="D312" s="29" t="s">
        <v>450</v>
      </c>
      <c r="E312" s="18" t="s">
        <v>2</v>
      </c>
      <c r="F312" s="30">
        <v>19.399999999999999</v>
      </c>
      <c r="G312" s="19">
        <v>92.29</v>
      </c>
      <c r="H312" s="21">
        <f>F312*G312</f>
        <v>1790.4259999999999</v>
      </c>
    </row>
    <row r="313" spans="1:8" s="7" customFormat="1" ht="12.75">
      <c r="A313" s="27" t="s">
        <v>713</v>
      </c>
      <c r="B313" s="27"/>
      <c r="C313" s="27"/>
      <c r="D313" s="24" t="s">
        <v>778</v>
      </c>
      <c r="E313" s="16"/>
      <c r="F313" s="28"/>
      <c r="G313" s="32"/>
      <c r="H313" s="17">
        <f>SUM(H314:H323)</f>
        <v>5606.3904000000002</v>
      </c>
    </row>
    <row r="314" spans="1:8" s="7" customFormat="1" ht="12.75">
      <c r="A314" s="18" t="s">
        <v>451</v>
      </c>
      <c r="B314" s="48" t="s">
        <v>957</v>
      </c>
      <c r="C314" s="48" t="s">
        <v>902</v>
      </c>
      <c r="D314" s="29" t="s">
        <v>461</v>
      </c>
      <c r="E314" s="18" t="s">
        <v>3</v>
      </c>
      <c r="F314" s="30">
        <v>2.44</v>
      </c>
      <c r="G314" s="19">
        <v>309.88</v>
      </c>
      <c r="H314" s="21">
        <f t="shared" ref="H314:H323" si="13">F314*G314</f>
        <v>756.10719999999992</v>
      </c>
    </row>
    <row r="315" spans="1:8" s="7" customFormat="1" ht="25.5">
      <c r="A315" s="18" t="s">
        <v>452</v>
      </c>
      <c r="B315" s="48">
        <v>85014</v>
      </c>
      <c r="C315" s="48" t="s">
        <v>902</v>
      </c>
      <c r="D315" s="29" t="s">
        <v>462</v>
      </c>
      <c r="E315" s="18" t="s">
        <v>0</v>
      </c>
      <c r="F315" s="30">
        <v>0.24</v>
      </c>
      <c r="G315" s="19">
        <v>715.18</v>
      </c>
      <c r="H315" s="21">
        <f t="shared" si="13"/>
        <v>171.64319999999998</v>
      </c>
    </row>
    <row r="316" spans="1:8" s="7" customFormat="1" ht="12.75">
      <c r="A316" s="18" t="s">
        <v>453</v>
      </c>
      <c r="B316" s="48" t="s">
        <v>958</v>
      </c>
      <c r="C316" s="48" t="s">
        <v>902</v>
      </c>
      <c r="D316" s="29" t="s">
        <v>856</v>
      </c>
      <c r="E316" s="18" t="s">
        <v>2</v>
      </c>
      <c r="F316" s="30">
        <v>45.8</v>
      </c>
      <c r="G316" s="19">
        <v>25.41</v>
      </c>
      <c r="H316" s="21">
        <f t="shared" si="13"/>
        <v>1163.778</v>
      </c>
    </row>
    <row r="317" spans="1:8" s="7" customFormat="1" ht="25.5">
      <c r="A317" s="18" t="s">
        <v>454</v>
      </c>
      <c r="B317" s="48" t="s">
        <v>959</v>
      </c>
      <c r="C317" s="48" t="s">
        <v>903</v>
      </c>
      <c r="D317" s="29" t="s">
        <v>463</v>
      </c>
      <c r="E317" s="18" t="s">
        <v>2</v>
      </c>
      <c r="F317" s="30">
        <v>45.8</v>
      </c>
      <c r="G317" s="19">
        <v>15.09</v>
      </c>
      <c r="H317" s="21">
        <f t="shared" si="13"/>
        <v>691.12199999999996</v>
      </c>
    </row>
    <row r="318" spans="1:8" s="7" customFormat="1" ht="12.75">
      <c r="A318" s="18" t="s">
        <v>455</v>
      </c>
      <c r="B318" s="48"/>
      <c r="C318" s="48" t="s">
        <v>921</v>
      </c>
      <c r="D318" s="29" t="s">
        <v>506</v>
      </c>
      <c r="E318" s="18" t="s">
        <v>1</v>
      </c>
      <c r="F318" s="30">
        <v>4</v>
      </c>
      <c r="G318" s="19">
        <v>150</v>
      </c>
      <c r="H318" s="21">
        <f t="shared" si="13"/>
        <v>600</v>
      </c>
    </row>
    <row r="319" spans="1:8" s="7" customFormat="1" ht="12.75">
      <c r="A319" s="18" t="s">
        <v>456</v>
      </c>
      <c r="B319" s="48"/>
      <c r="C319" s="48" t="s">
        <v>921</v>
      </c>
      <c r="D319" s="29" t="s">
        <v>873</v>
      </c>
      <c r="E319" s="18" t="s">
        <v>1</v>
      </c>
      <c r="F319" s="30">
        <v>1</v>
      </c>
      <c r="G319" s="19">
        <v>824.71</v>
      </c>
      <c r="H319" s="21">
        <f t="shared" si="13"/>
        <v>824.71</v>
      </c>
    </row>
    <row r="320" spans="1:8" s="7" customFormat="1" ht="12.75">
      <c r="A320" s="18" t="s">
        <v>460</v>
      </c>
      <c r="B320" s="48"/>
      <c r="C320" s="48" t="s">
        <v>921</v>
      </c>
      <c r="D320" s="29" t="s">
        <v>874</v>
      </c>
      <c r="E320" s="18" t="s">
        <v>1</v>
      </c>
      <c r="F320" s="30">
        <v>2</v>
      </c>
      <c r="G320" s="19">
        <v>138.77000000000001</v>
      </c>
      <c r="H320" s="21">
        <f t="shared" si="13"/>
        <v>277.54000000000002</v>
      </c>
    </row>
    <row r="321" spans="1:8" s="7" customFormat="1" ht="25.5">
      <c r="A321" s="18" t="s">
        <v>457</v>
      </c>
      <c r="B321" s="48"/>
      <c r="C321" s="48" t="s">
        <v>921</v>
      </c>
      <c r="D321" s="29" t="s">
        <v>464</v>
      </c>
      <c r="E321" s="18" t="s">
        <v>1</v>
      </c>
      <c r="F321" s="30">
        <v>1</v>
      </c>
      <c r="G321" s="19">
        <v>969.97</v>
      </c>
      <c r="H321" s="21">
        <f t="shared" si="13"/>
        <v>969.97</v>
      </c>
    </row>
    <row r="322" spans="1:8" s="7" customFormat="1" ht="25.5">
      <c r="A322" s="18" t="s">
        <v>458</v>
      </c>
      <c r="B322" s="57"/>
      <c r="C322" s="57" t="s">
        <v>921</v>
      </c>
      <c r="D322" s="29" t="s">
        <v>510</v>
      </c>
      <c r="E322" s="18" t="s">
        <v>1</v>
      </c>
      <c r="F322" s="30">
        <v>1</v>
      </c>
      <c r="G322" s="19">
        <v>75.760000000000005</v>
      </c>
      <c r="H322" s="21">
        <f t="shared" si="13"/>
        <v>75.760000000000005</v>
      </c>
    </row>
    <row r="323" spans="1:8" s="7" customFormat="1" ht="25.5">
      <c r="A323" s="18" t="s">
        <v>459</v>
      </c>
      <c r="B323" s="57"/>
      <c r="C323" s="57" t="s">
        <v>921</v>
      </c>
      <c r="D323" s="29" t="s">
        <v>465</v>
      </c>
      <c r="E323" s="18" t="s">
        <v>1</v>
      </c>
      <c r="F323" s="30">
        <v>1</v>
      </c>
      <c r="G323" s="19">
        <v>75.760000000000005</v>
      </c>
      <c r="H323" s="21">
        <f t="shared" si="13"/>
        <v>75.760000000000005</v>
      </c>
    </row>
    <row r="324" spans="1:8" s="7" customFormat="1" ht="12.75">
      <c r="A324" s="27" t="s">
        <v>714</v>
      </c>
      <c r="B324" s="27"/>
      <c r="C324" s="27"/>
      <c r="D324" s="25" t="s">
        <v>779</v>
      </c>
      <c r="E324" s="16"/>
      <c r="F324" s="28"/>
      <c r="G324" s="32"/>
      <c r="H324" s="17">
        <f>SUM(H325:H348)</f>
        <v>42857.360000000008</v>
      </c>
    </row>
    <row r="325" spans="1:8" s="7" customFormat="1" ht="12.75">
      <c r="A325" s="18" t="s">
        <v>466</v>
      </c>
      <c r="B325" s="48">
        <v>72553</v>
      </c>
      <c r="C325" s="48" t="s">
        <v>902</v>
      </c>
      <c r="D325" s="29" t="s">
        <v>490</v>
      </c>
      <c r="E325" s="18" t="s">
        <v>1</v>
      </c>
      <c r="F325" s="30">
        <v>8</v>
      </c>
      <c r="G325" s="19">
        <v>185.36</v>
      </c>
      <c r="H325" s="21">
        <f t="shared" ref="H325:H348" si="14">F325*G325</f>
        <v>1482.88</v>
      </c>
    </row>
    <row r="326" spans="1:8" s="7" customFormat="1" ht="12.75">
      <c r="A326" s="18" t="s">
        <v>467</v>
      </c>
      <c r="B326" s="48">
        <v>72554</v>
      </c>
      <c r="C326" s="48" t="s">
        <v>902</v>
      </c>
      <c r="D326" s="29" t="s">
        <v>491</v>
      </c>
      <c r="E326" s="18" t="s">
        <v>1</v>
      </c>
      <c r="F326" s="30">
        <v>2</v>
      </c>
      <c r="G326" s="19">
        <v>625.44000000000005</v>
      </c>
      <c r="H326" s="21">
        <f t="shared" si="14"/>
        <v>1250.8800000000001</v>
      </c>
    </row>
    <row r="327" spans="1:8" s="7" customFormat="1" ht="12.75">
      <c r="A327" s="18" t="s">
        <v>468</v>
      </c>
      <c r="B327" s="48">
        <v>72297</v>
      </c>
      <c r="C327" s="48" t="s">
        <v>902</v>
      </c>
      <c r="D327" s="29" t="s">
        <v>875</v>
      </c>
      <c r="E327" s="18" t="s">
        <v>1</v>
      </c>
      <c r="F327" s="30">
        <v>10</v>
      </c>
      <c r="G327" s="19">
        <v>94.06</v>
      </c>
      <c r="H327" s="21">
        <f t="shared" si="14"/>
        <v>940.6</v>
      </c>
    </row>
    <row r="328" spans="1:8" s="7" customFormat="1" ht="12.75">
      <c r="A328" s="18" t="s">
        <v>469</v>
      </c>
      <c r="B328" s="48">
        <v>72677</v>
      </c>
      <c r="C328" s="48" t="s">
        <v>902</v>
      </c>
      <c r="D328" s="29" t="s">
        <v>492</v>
      </c>
      <c r="E328" s="18" t="s">
        <v>1</v>
      </c>
      <c r="F328" s="30">
        <v>2</v>
      </c>
      <c r="G328" s="19">
        <v>60.5</v>
      </c>
      <c r="H328" s="21">
        <f t="shared" si="14"/>
        <v>121</v>
      </c>
    </row>
    <row r="329" spans="1:8" s="7" customFormat="1" ht="12.75">
      <c r="A329" s="18" t="s">
        <v>470</v>
      </c>
      <c r="B329" s="48">
        <v>72715</v>
      </c>
      <c r="C329" s="48" t="s">
        <v>902</v>
      </c>
      <c r="D329" s="29" t="s">
        <v>493</v>
      </c>
      <c r="E329" s="18" t="s">
        <v>1</v>
      </c>
      <c r="F329" s="30">
        <v>4</v>
      </c>
      <c r="G329" s="19">
        <v>131.03</v>
      </c>
      <c r="H329" s="21">
        <f t="shared" si="14"/>
        <v>524.12</v>
      </c>
    </row>
    <row r="330" spans="1:8" s="7" customFormat="1" ht="12.75">
      <c r="A330" s="18" t="s">
        <v>471</v>
      </c>
      <c r="B330" s="48" t="s">
        <v>960</v>
      </c>
      <c r="C330" s="48" t="s">
        <v>902</v>
      </c>
      <c r="D330" s="29" t="s">
        <v>494</v>
      </c>
      <c r="E330" s="18" t="s">
        <v>1</v>
      </c>
      <c r="F330" s="30">
        <v>65</v>
      </c>
      <c r="G330" s="19">
        <v>62.2</v>
      </c>
      <c r="H330" s="21">
        <f t="shared" si="14"/>
        <v>4043</v>
      </c>
    </row>
    <row r="331" spans="1:8" s="7" customFormat="1" ht="25.5">
      <c r="A331" s="18" t="s">
        <v>478</v>
      </c>
      <c r="B331" s="57"/>
      <c r="C331" s="57" t="s">
        <v>921</v>
      </c>
      <c r="D331" s="29" t="s">
        <v>495</v>
      </c>
      <c r="E331" s="18" t="s">
        <v>1</v>
      </c>
      <c r="F331" s="30">
        <v>1</v>
      </c>
      <c r="G331" s="19">
        <v>137.29</v>
      </c>
      <c r="H331" s="21">
        <f t="shared" si="14"/>
        <v>137.29</v>
      </c>
    </row>
    <row r="332" spans="1:8" s="7" customFormat="1" ht="12.75">
      <c r="A332" s="18" t="s">
        <v>472</v>
      </c>
      <c r="B332" s="50"/>
      <c r="C332" s="48" t="s">
        <v>921</v>
      </c>
      <c r="D332" s="29" t="s">
        <v>496</v>
      </c>
      <c r="E332" s="18" t="s">
        <v>1</v>
      </c>
      <c r="F332" s="30">
        <v>3</v>
      </c>
      <c r="G332" s="19">
        <v>227.36</v>
      </c>
      <c r="H332" s="21">
        <f t="shared" si="14"/>
        <v>682.08</v>
      </c>
    </row>
    <row r="333" spans="1:8" s="7" customFormat="1" ht="12.75">
      <c r="A333" s="18" t="s">
        <v>473</v>
      </c>
      <c r="B333" s="50"/>
      <c r="C333" s="48" t="s">
        <v>921</v>
      </c>
      <c r="D333" s="29" t="s">
        <v>497</v>
      </c>
      <c r="E333" s="18" t="s">
        <v>1</v>
      </c>
      <c r="F333" s="30">
        <v>2</v>
      </c>
      <c r="G333" s="19">
        <v>524.64</v>
      </c>
      <c r="H333" s="21">
        <f t="shared" si="14"/>
        <v>1049.28</v>
      </c>
    </row>
    <row r="334" spans="1:8" s="7" customFormat="1" ht="25.5">
      <c r="A334" s="18" t="s">
        <v>474</v>
      </c>
      <c r="B334" s="50"/>
      <c r="C334" s="48" t="s">
        <v>921</v>
      </c>
      <c r="D334" s="29" t="s">
        <v>499</v>
      </c>
      <c r="E334" s="18" t="s">
        <v>1</v>
      </c>
      <c r="F334" s="30">
        <v>2</v>
      </c>
      <c r="G334" s="19">
        <v>66.8</v>
      </c>
      <c r="H334" s="21">
        <f t="shared" si="14"/>
        <v>133.6</v>
      </c>
    </row>
    <row r="335" spans="1:8" s="7" customFormat="1" ht="25.5">
      <c r="A335" s="18" t="s">
        <v>475</v>
      </c>
      <c r="B335" s="50"/>
      <c r="C335" s="48" t="s">
        <v>921</v>
      </c>
      <c r="D335" s="29" t="s">
        <v>876</v>
      </c>
      <c r="E335" s="18" t="s">
        <v>1</v>
      </c>
      <c r="F335" s="30">
        <v>2</v>
      </c>
      <c r="G335" s="19">
        <v>102.44</v>
      </c>
      <c r="H335" s="21">
        <f t="shared" si="14"/>
        <v>204.88</v>
      </c>
    </row>
    <row r="336" spans="1:8" s="7" customFormat="1" ht="12.75">
      <c r="A336" s="18" t="s">
        <v>476</v>
      </c>
      <c r="B336" s="50"/>
      <c r="C336" s="48" t="s">
        <v>921</v>
      </c>
      <c r="D336" s="29" t="s">
        <v>507</v>
      </c>
      <c r="E336" s="18" t="s">
        <v>1</v>
      </c>
      <c r="F336" s="30">
        <v>4</v>
      </c>
      <c r="G336" s="19">
        <v>738.11</v>
      </c>
      <c r="H336" s="21">
        <f t="shared" si="14"/>
        <v>2952.44</v>
      </c>
    </row>
    <row r="337" spans="1:8" s="7" customFormat="1" ht="12.75">
      <c r="A337" s="18" t="s">
        <v>477</v>
      </c>
      <c r="B337" s="50"/>
      <c r="C337" s="48" t="s">
        <v>921</v>
      </c>
      <c r="D337" s="29" t="s">
        <v>877</v>
      </c>
      <c r="E337" s="18" t="s">
        <v>1</v>
      </c>
      <c r="F337" s="30">
        <v>3</v>
      </c>
      <c r="G337" s="19">
        <v>282.60000000000002</v>
      </c>
      <c r="H337" s="21">
        <f t="shared" si="14"/>
        <v>847.80000000000007</v>
      </c>
    </row>
    <row r="338" spans="1:8" s="7" customFormat="1" ht="25.5">
      <c r="A338" s="18" t="s">
        <v>479</v>
      </c>
      <c r="B338" s="50"/>
      <c r="C338" s="48" t="s">
        <v>921</v>
      </c>
      <c r="D338" s="29" t="s">
        <v>878</v>
      </c>
      <c r="E338" s="18" t="s">
        <v>1</v>
      </c>
      <c r="F338" s="30">
        <v>3</v>
      </c>
      <c r="G338" s="19">
        <v>30.34</v>
      </c>
      <c r="H338" s="21">
        <f t="shared" si="14"/>
        <v>91.02</v>
      </c>
    </row>
    <row r="339" spans="1:8" s="7" customFormat="1" ht="25.5">
      <c r="A339" s="18" t="s">
        <v>480</v>
      </c>
      <c r="B339" s="48">
        <v>84798</v>
      </c>
      <c r="C339" s="48" t="s">
        <v>902</v>
      </c>
      <c r="D339" s="29" t="s">
        <v>500</v>
      </c>
      <c r="E339" s="18" t="s">
        <v>1</v>
      </c>
      <c r="F339" s="30">
        <v>1</v>
      </c>
      <c r="G339" s="19">
        <v>281.25</v>
      </c>
      <c r="H339" s="21">
        <f t="shared" si="14"/>
        <v>281.25</v>
      </c>
    </row>
    <row r="340" spans="1:8" s="7" customFormat="1" ht="12.75">
      <c r="A340" s="18" t="s">
        <v>481</v>
      </c>
      <c r="B340" s="50"/>
      <c r="C340" s="48" t="s">
        <v>921</v>
      </c>
      <c r="D340" s="29" t="s">
        <v>508</v>
      </c>
      <c r="E340" s="18" t="s">
        <v>1</v>
      </c>
      <c r="F340" s="30">
        <v>5</v>
      </c>
      <c r="G340" s="19">
        <v>295.8</v>
      </c>
      <c r="H340" s="21">
        <f t="shared" si="14"/>
        <v>1479</v>
      </c>
    </row>
    <row r="341" spans="1:8" s="7" customFormat="1" ht="12.75">
      <c r="A341" s="18" t="s">
        <v>482</v>
      </c>
      <c r="B341" s="48" t="s">
        <v>961</v>
      </c>
      <c r="C341" s="48" t="s">
        <v>902</v>
      </c>
      <c r="D341" s="29" t="s">
        <v>509</v>
      </c>
      <c r="E341" s="18" t="s">
        <v>1</v>
      </c>
      <c r="F341" s="30">
        <v>3</v>
      </c>
      <c r="G341" s="19">
        <v>293.11</v>
      </c>
      <c r="H341" s="21">
        <f t="shared" si="14"/>
        <v>879.33</v>
      </c>
    </row>
    <row r="342" spans="1:8" s="7" customFormat="1" ht="12.75">
      <c r="A342" s="18" t="s">
        <v>483</v>
      </c>
      <c r="B342" s="48"/>
      <c r="C342" s="48" t="s">
        <v>921</v>
      </c>
      <c r="D342" s="29" t="s">
        <v>879</v>
      </c>
      <c r="E342" s="18" t="s">
        <v>1</v>
      </c>
      <c r="F342" s="30">
        <v>4</v>
      </c>
      <c r="G342" s="19">
        <v>192.74</v>
      </c>
      <c r="H342" s="21">
        <f t="shared" si="14"/>
        <v>770.96</v>
      </c>
    </row>
    <row r="343" spans="1:8" s="7" customFormat="1" ht="25.5">
      <c r="A343" s="18" t="s">
        <v>484</v>
      </c>
      <c r="B343" s="57" t="s">
        <v>962</v>
      </c>
      <c r="C343" s="57" t="s">
        <v>963</v>
      </c>
      <c r="D343" s="29" t="s">
        <v>501</v>
      </c>
      <c r="E343" s="18" t="s">
        <v>1</v>
      </c>
      <c r="F343" s="30">
        <v>56</v>
      </c>
      <c r="G343" s="19">
        <v>337.23</v>
      </c>
      <c r="H343" s="21">
        <f t="shared" si="14"/>
        <v>18884.88</v>
      </c>
    </row>
    <row r="344" spans="1:8" s="7" customFormat="1" ht="25.5">
      <c r="A344" s="18" t="s">
        <v>485</v>
      </c>
      <c r="B344" s="56">
        <v>72947</v>
      </c>
      <c r="C344" s="57" t="s">
        <v>902</v>
      </c>
      <c r="D344" s="29" t="s">
        <v>502</v>
      </c>
      <c r="E344" s="18" t="s">
        <v>1</v>
      </c>
      <c r="F344" s="30">
        <v>12</v>
      </c>
      <c r="G344" s="19">
        <v>36.92</v>
      </c>
      <c r="H344" s="21">
        <f t="shared" si="14"/>
        <v>443.04</v>
      </c>
    </row>
    <row r="345" spans="1:8" s="7" customFormat="1" ht="12.75">
      <c r="A345" s="18" t="s">
        <v>486</v>
      </c>
      <c r="B345" s="51"/>
      <c r="C345" s="51" t="s">
        <v>921</v>
      </c>
      <c r="D345" s="29" t="s">
        <v>504</v>
      </c>
      <c r="E345" s="18" t="s">
        <v>1</v>
      </c>
      <c r="F345" s="30">
        <v>1</v>
      </c>
      <c r="G345" s="19">
        <v>1458.18</v>
      </c>
      <c r="H345" s="21">
        <f t="shared" si="14"/>
        <v>1458.18</v>
      </c>
    </row>
    <row r="346" spans="1:8" s="7" customFormat="1" ht="12.75">
      <c r="A346" s="18" t="s">
        <v>487</v>
      </c>
      <c r="B346" s="57"/>
      <c r="C346" s="57" t="s">
        <v>921</v>
      </c>
      <c r="D346" s="29" t="s">
        <v>503</v>
      </c>
      <c r="E346" s="18" t="s">
        <v>1</v>
      </c>
      <c r="F346" s="30">
        <v>1</v>
      </c>
      <c r="G346" s="19">
        <v>369.05</v>
      </c>
      <c r="H346" s="21">
        <f t="shared" si="14"/>
        <v>369.05</v>
      </c>
    </row>
    <row r="347" spans="1:8" s="7" customFormat="1" ht="12.75">
      <c r="A347" s="18" t="s">
        <v>488</v>
      </c>
      <c r="B347" s="57"/>
      <c r="C347" s="57" t="s">
        <v>921</v>
      </c>
      <c r="D347" s="29" t="s">
        <v>505</v>
      </c>
      <c r="E347" s="18" t="s">
        <v>1</v>
      </c>
      <c r="F347" s="30">
        <v>2</v>
      </c>
      <c r="G347" s="19">
        <v>286.56</v>
      </c>
      <c r="H347" s="21">
        <f t="shared" si="14"/>
        <v>573.12</v>
      </c>
    </row>
    <row r="348" spans="1:8" s="7" customFormat="1" ht="25.5">
      <c r="A348" s="18" t="s">
        <v>489</v>
      </c>
      <c r="B348" s="58" t="s">
        <v>964</v>
      </c>
      <c r="C348" s="58" t="s">
        <v>903</v>
      </c>
      <c r="D348" s="29" t="s">
        <v>880</v>
      </c>
      <c r="E348" s="18" t="s">
        <v>1</v>
      </c>
      <c r="F348" s="30">
        <v>43</v>
      </c>
      <c r="G348" s="19">
        <v>75.760000000000005</v>
      </c>
      <c r="H348" s="21">
        <f t="shared" si="14"/>
        <v>3257.6800000000003</v>
      </c>
    </row>
    <row r="349" spans="1:8" s="7" customFormat="1" ht="12.75">
      <c r="A349" s="27" t="s">
        <v>715</v>
      </c>
      <c r="B349" s="27"/>
      <c r="C349" s="27"/>
      <c r="D349" s="24" t="s">
        <v>781</v>
      </c>
      <c r="E349" s="16"/>
      <c r="F349" s="28"/>
      <c r="G349" s="32"/>
      <c r="H349" s="17">
        <f>SUM(H350,H355,H371,H383,H395,H397)</f>
        <v>190449.69799999997</v>
      </c>
    </row>
    <row r="350" spans="1:8" s="7" customFormat="1" ht="12.75">
      <c r="A350" s="27" t="s">
        <v>727</v>
      </c>
      <c r="B350" s="27"/>
      <c r="C350" s="27"/>
      <c r="D350" s="24" t="s">
        <v>780</v>
      </c>
      <c r="E350" s="16"/>
      <c r="F350" s="28"/>
      <c r="G350" s="32"/>
      <c r="H350" s="17">
        <f>SUM(H351:H354)</f>
        <v>5208.01</v>
      </c>
    </row>
    <row r="351" spans="1:8" s="7" customFormat="1" ht="63.75">
      <c r="A351" s="18" t="s">
        <v>513</v>
      </c>
      <c r="B351" s="51" t="s">
        <v>966</v>
      </c>
      <c r="C351" s="51" t="s">
        <v>902</v>
      </c>
      <c r="D351" s="29" t="s">
        <v>498</v>
      </c>
      <c r="E351" s="18" t="s">
        <v>1</v>
      </c>
      <c r="F351" s="30">
        <v>2</v>
      </c>
      <c r="G351" s="19">
        <v>439.17</v>
      </c>
      <c r="H351" s="21">
        <f>F351*G351</f>
        <v>878.34</v>
      </c>
    </row>
    <row r="352" spans="1:8" s="7" customFormat="1" ht="63.75">
      <c r="A352" s="18" t="s">
        <v>514</v>
      </c>
      <c r="B352" s="51" t="s">
        <v>966</v>
      </c>
      <c r="C352" s="51" t="s">
        <v>902</v>
      </c>
      <c r="D352" s="29" t="s">
        <v>517</v>
      </c>
      <c r="E352" s="18" t="s">
        <v>1</v>
      </c>
      <c r="F352" s="30">
        <v>1</v>
      </c>
      <c r="G352" s="19">
        <v>439.17</v>
      </c>
      <c r="H352" s="21">
        <f>F352*G352</f>
        <v>439.17</v>
      </c>
    </row>
    <row r="353" spans="1:8" s="7" customFormat="1" ht="63.75">
      <c r="A353" s="18" t="s">
        <v>515</v>
      </c>
      <c r="B353" s="51" t="s">
        <v>965</v>
      </c>
      <c r="C353" s="51" t="s">
        <v>902</v>
      </c>
      <c r="D353" s="29" t="s">
        <v>518</v>
      </c>
      <c r="E353" s="18" t="s">
        <v>1</v>
      </c>
      <c r="F353" s="30">
        <v>4</v>
      </c>
      <c r="G353" s="19">
        <v>509.68</v>
      </c>
      <c r="H353" s="21">
        <f>F353*G353</f>
        <v>2038.72</v>
      </c>
    </row>
    <row r="354" spans="1:8" s="7" customFormat="1" ht="12.75">
      <c r="A354" s="18" t="s">
        <v>516</v>
      </c>
      <c r="B354" s="51"/>
      <c r="C354" s="51" t="s">
        <v>921</v>
      </c>
      <c r="D354" s="29" t="s">
        <v>519</v>
      </c>
      <c r="E354" s="18" t="s">
        <v>1</v>
      </c>
      <c r="F354" s="30">
        <v>1</v>
      </c>
      <c r="G354" s="19">
        <v>1851.78</v>
      </c>
      <c r="H354" s="21">
        <f>F354*G354</f>
        <v>1851.78</v>
      </c>
    </row>
    <row r="355" spans="1:8" s="7" customFormat="1" ht="12.75">
      <c r="A355" s="27" t="s">
        <v>721</v>
      </c>
      <c r="B355" s="27"/>
      <c r="C355" s="27"/>
      <c r="D355" s="24" t="s">
        <v>782</v>
      </c>
      <c r="E355" s="16"/>
      <c r="F355" s="28"/>
      <c r="G355" s="32"/>
      <c r="H355" s="17">
        <f>SUM(H356:H370)</f>
        <v>8274.7100000000009</v>
      </c>
    </row>
    <row r="356" spans="1:8" s="7" customFormat="1" ht="12.75">
      <c r="A356" s="18" t="s">
        <v>520</v>
      </c>
      <c r="B356" s="52" t="s">
        <v>967</v>
      </c>
      <c r="C356" s="52" t="s">
        <v>902</v>
      </c>
      <c r="D356" s="29" t="s">
        <v>535</v>
      </c>
      <c r="E356" s="18" t="s">
        <v>1</v>
      </c>
      <c r="F356" s="30">
        <v>15</v>
      </c>
      <c r="G356" s="19">
        <v>19.010000000000002</v>
      </c>
      <c r="H356" s="21">
        <f t="shared" ref="H356:H370" si="15">F356*G356</f>
        <v>285.15000000000003</v>
      </c>
    </row>
    <row r="357" spans="1:8" s="7" customFormat="1" ht="12.75">
      <c r="A357" s="18" t="s">
        <v>521</v>
      </c>
      <c r="B357" s="52" t="s">
        <v>967</v>
      </c>
      <c r="C357" s="52" t="s">
        <v>902</v>
      </c>
      <c r="D357" s="29" t="s">
        <v>536</v>
      </c>
      <c r="E357" s="18" t="s">
        <v>1</v>
      </c>
      <c r="F357" s="30">
        <v>33</v>
      </c>
      <c r="G357" s="19">
        <v>19.010000000000002</v>
      </c>
      <c r="H357" s="21">
        <f t="shared" si="15"/>
        <v>627.33000000000004</v>
      </c>
    </row>
    <row r="358" spans="1:8" s="7" customFormat="1" ht="12.75">
      <c r="A358" s="18" t="s">
        <v>522</v>
      </c>
      <c r="B358" s="52" t="s">
        <v>967</v>
      </c>
      <c r="C358" s="52" t="s">
        <v>902</v>
      </c>
      <c r="D358" s="29" t="s">
        <v>537</v>
      </c>
      <c r="E358" s="18" t="s">
        <v>1</v>
      </c>
      <c r="F358" s="30">
        <v>36</v>
      </c>
      <c r="G358" s="19">
        <v>19.010000000000002</v>
      </c>
      <c r="H358" s="21">
        <f t="shared" si="15"/>
        <v>684.36</v>
      </c>
    </row>
    <row r="359" spans="1:8" s="7" customFormat="1" ht="12.75">
      <c r="A359" s="18" t="s">
        <v>523</v>
      </c>
      <c r="B359" s="52" t="s">
        <v>967</v>
      </c>
      <c r="C359" s="52" t="s">
        <v>902</v>
      </c>
      <c r="D359" s="29" t="s">
        <v>540</v>
      </c>
      <c r="E359" s="18" t="s">
        <v>1</v>
      </c>
      <c r="F359" s="30">
        <v>28</v>
      </c>
      <c r="G359" s="19">
        <v>19.010000000000002</v>
      </c>
      <c r="H359" s="21">
        <f t="shared" si="15"/>
        <v>532.28000000000009</v>
      </c>
    </row>
    <row r="360" spans="1:8" s="7" customFormat="1" ht="12.75">
      <c r="A360" s="18" t="s">
        <v>524</v>
      </c>
      <c r="B360" s="52" t="s">
        <v>967</v>
      </c>
      <c r="C360" s="52" t="s">
        <v>902</v>
      </c>
      <c r="D360" s="29" t="s">
        <v>538</v>
      </c>
      <c r="E360" s="18" t="s">
        <v>1</v>
      </c>
      <c r="F360" s="30">
        <v>11</v>
      </c>
      <c r="G360" s="19">
        <v>19.010000000000002</v>
      </c>
      <c r="H360" s="21">
        <f t="shared" si="15"/>
        <v>209.11</v>
      </c>
    </row>
    <row r="361" spans="1:8" s="7" customFormat="1" ht="12.75">
      <c r="A361" s="18" t="s">
        <v>525</v>
      </c>
      <c r="B361" s="52" t="s">
        <v>968</v>
      </c>
      <c r="C361" s="52" t="s">
        <v>902</v>
      </c>
      <c r="D361" s="29" t="s">
        <v>539</v>
      </c>
      <c r="E361" s="18" t="s">
        <v>1</v>
      </c>
      <c r="F361" s="30">
        <v>2</v>
      </c>
      <c r="G361" s="19">
        <v>125.16</v>
      </c>
      <c r="H361" s="21">
        <f t="shared" si="15"/>
        <v>250.32</v>
      </c>
    </row>
    <row r="362" spans="1:8" s="7" customFormat="1" ht="12.75">
      <c r="A362" s="18" t="s">
        <v>526</v>
      </c>
      <c r="B362" s="52" t="s">
        <v>968</v>
      </c>
      <c r="C362" s="52" t="s">
        <v>902</v>
      </c>
      <c r="D362" s="29" t="s">
        <v>541</v>
      </c>
      <c r="E362" s="18" t="s">
        <v>1</v>
      </c>
      <c r="F362" s="30">
        <v>1</v>
      </c>
      <c r="G362" s="19">
        <v>125.16</v>
      </c>
      <c r="H362" s="21">
        <f t="shared" si="15"/>
        <v>125.16</v>
      </c>
    </row>
    <row r="363" spans="1:8" s="7" customFormat="1" ht="12.75">
      <c r="A363" s="18" t="s">
        <v>527</v>
      </c>
      <c r="B363" s="52" t="s">
        <v>969</v>
      </c>
      <c r="C363" s="52" t="s">
        <v>902</v>
      </c>
      <c r="D363" s="29" t="s">
        <v>542</v>
      </c>
      <c r="E363" s="18" t="s">
        <v>1</v>
      </c>
      <c r="F363" s="30">
        <v>4</v>
      </c>
      <c r="G363" s="19">
        <v>169.69</v>
      </c>
      <c r="H363" s="21">
        <f t="shared" si="15"/>
        <v>678.76</v>
      </c>
    </row>
    <row r="364" spans="1:8" s="7" customFormat="1" ht="12.75">
      <c r="A364" s="18" t="s">
        <v>528</v>
      </c>
      <c r="B364" s="51" t="s">
        <v>965</v>
      </c>
      <c r="C364" s="51" t="s">
        <v>902</v>
      </c>
      <c r="D364" s="29" t="s">
        <v>543</v>
      </c>
      <c r="E364" s="18" t="s">
        <v>1</v>
      </c>
      <c r="F364" s="30">
        <v>2</v>
      </c>
      <c r="G364" s="19">
        <v>495.99</v>
      </c>
      <c r="H364" s="21">
        <f t="shared" si="15"/>
        <v>991.98</v>
      </c>
    </row>
    <row r="365" spans="1:8" s="7" customFormat="1" ht="12.75">
      <c r="A365" s="18" t="s">
        <v>529</v>
      </c>
      <c r="B365" s="51" t="s">
        <v>970</v>
      </c>
      <c r="C365" s="51" t="s">
        <v>903</v>
      </c>
      <c r="D365" s="29" t="s">
        <v>544</v>
      </c>
      <c r="E365" s="18" t="s">
        <v>1</v>
      </c>
      <c r="F365" s="30">
        <v>5</v>
      </c>
      <c r="G365" s="19">
        <v>220.38</v>
      </c>
      <c r="H365" s="21">
        <f t="shared" si="15"/>
        <v>1101.9000000000001</v>
      </c>
    </row>
    <row r="366" spans="1:8" s="7" customFormat="1" ht="12.75">
      <c r="A366" s="18" t="s">
        <v>530</v>
      </c>
      <c r="B366" s="51" t="s">
        <v>971</v>
      </c>
      <c r="C366" s="51" t="s">
        <v>903</v>
      </c>
      <c r="D366" s="29" t="s">
        <v>545</v>
      </c>
      <c r="E366" s="18" t="s">
        <v>1</v>
      </c>
      <c r="F366" s="30">
        <v>1</v>
      </c>
      <c r="G366" s="19">
        <v>168.88</v>
      </c>
      <c r="H366" s="21">
        <f t="shared" si="15"/>
        <v>168.88</v>
      </c>
    </row>
    <row r="367" spans="1:8" s="7" customFormat="1" ht="12.75">
      <c r="A367" s="18" t="s">
        <v>531</v>
      </c>
      <c r="B367" s="51" t="s">
        <v>970</v>
      </c>
      <c r="C367" s="51" t="s">
        <v>903</v>
      </c>
      <c r="D367" s="29" t="s">
        <v>546</v>
      </c>
      <c r="E367" s="18" t="s">
        <v>1</v>
      </c>
      <c r="F367" s="30">
        <v>1</v>
      </c>
      <c r="G367" s="19">
        <v>220.38</v>
      </c>
      <c r="H367" s="21">
        <f t="shared" si="15"/>
        <v>220.38</v>
      </c>
    </row>
    <row r="368" spans="1:8" s="7" customFormat="1" ht="12.75">
      <c r="A368" s="18" t="s">
        <v>532</v>
      </c>
      <c r="B368" s="51" t="s">
        <v>970</v>
      </c>
      <c r="C368" s="51" t="s">
        <v>903</v>
      </c>
      <c r="D368" s="29" t="s">
        <v>547</v>
      </c>
      <c r="E368" s="18" t="s">
        <v>1</v>
      </c>
      <c r="F368" s="30">
        <v>1</v>
      </c>
      <c r="G368" s="19">
        <v>220.38</v>
      </c>
      <c r="H368" s="21">
        <f t="shared" si="15"/>
        <v>220.38</v>
      </c>
    </row>
    <row r="369" spans="1:8" s="7" customFormat="1" ht="12.75">
      <c r="A369" s="18" t="s">
        <v>533</v>
      </c>
      <c r="B369" s="51" t="s">
        <v>972</v>
      </c>
      <c r="C369" s="51" t="s">
        <v>903</v>
      </c>
      <c r="D369" s="29" t="s">
        <v>548</v>
      </c>
      <c r="E369" s="18" t="s">
        <v>1</v>
      </c>
      <c r="F369" s="30">
        <v>7</v>
      </c>
      <c r="G369" s="19">
        <v>136.16999999999999</v>
      </c>
      <c r="H369" s="21">
        <f t="shared" si="15"/>
        <v>953.18999999999994</v>
      </c>
    </row>
    <row r="370" spans="1:8" s="7" customFormat="1" ht="12.75">
      <c r="A370" s="18" t="s">
        <v>534</v>
      </c>
      <c r="B370" s="52" t="s">
        <v>972</v>
      </c>
      <c r="C370" s="51" t="s">
        <v>903</v>
      </c>
      <c r="D370" s="29" t="s">
        <v>549</v>
      </c>
      <c r="E370" s="18" t="s">
        <v>1</v>
      </c>
      <c r="F370" s="30">
        <v>9</v>
      </c>
      <c r="G370" s="19">
        <v>136.16999999999999</v>
      </c>
      <c r="H370" s="21">
        <f t="shared" si="15"/>
        <v>1225.53</v>
      </c>
    </row>
    <row r="371" spans="1:8" s="7" customFormat="1" ht="12.75">
      <c r="A371" s="27" t="s">
        <v>728</v>
      </c>
      <c r="B371" s="27"/>
      <c r="C371" s="27"/>
      <c r="D371" s="24" t="s">
        <v>783</v>
      </c>
      <c r="E371" s="16"/>
      <c r="F371" s="28"/>
      <c r="G371" s="32"/>
      <c r="H371" s="17">
        <f>SUM(H372:H382)</f>
        <v>10933.540999999999</v>
      </c>
    </row>
    <row r="372" spans="1:8" s="7" customFormat="1" ht="25.5">
      <c r="A372" s="18" t="s">
        <v>550</v>
      </c>
      <c r="B372" s="51">
        <v>72936</v>
      </c>
      <c r="C372" s="51" t="s">
        <v>902</v>
      </c>
      <c r="D372" s="29" t="s">
        <v>857</v>
      </c>
      <c r="E372" s="18" t="s">
        <v>2</v>
      </c>
      <c r="F372" s="30">
        <v>6.4</v>
      </c>
      <c r="G372" s="19">
        <v>7.38</v>
      </c>
      <c r="H372" s="21">
        <f t="shared" ref="H372:H382" si="16">F372*G372</f>
        <v>47.231999999999999</v>
      </c>
    </row>
    <row r="373" spans="1:8" s="7" customFormat="1" ht="25.5">
      <c r="A373" s="18" t="s">
        <v>551</v>
      </c>
      <c r="B373" s="51">
        <v>72936</v>
      </c>
      <c r="C373" s="51" t="s">
        <v>902</v>
      </c>
      <c r="D373" s="29" t="s">
        <v>858</v>
      </c>
      <c r="E373" s="18" t="s">
        <v>2</v>
      </c>
      <c r="F373" s="30">
        <v>5.5</v>
      </c>
      <c r="G373" s="19">
        <v>9.4</v>
      </c>
      <c r="H373" s="21">
        <f t="shared" si="16"/>
        <v>51.7</v>
      </c>
    </row>
    <row r="374" spans="1:8" s="7" customFormat="1" ht="25.5">
      <c r="A374" s="18" t="s">
        <v>552</v>
      </c>
      <c r="B374" s="51"/>
      <c r="C374" s="51" t="s">
        <v>921</v>
      </c>
      <c r="D374" s="29" t="s">
        <v>859</v>
      </c>
      <c r="E374" s="18" t="s">
        <v>2</v>
      </c>
      <c r="F374" s="30">
        <v>310.39999999999998</v>
      </c>
      <c r="G374" s="19">
        <v>15.22</v>
      </c>
      <c r="H374" s="21">
        <f t="shared" si="16"/>
        <v>4724.2879999999996</v>
      </c>
    </row>
    <row r="375" spans="1:8" s="7" customFormat="1" ht="25.5">
      <c r="A375" s="18" t="s">
        <v>553</v>
      </c>
      <c r="B375" s="51"/>
      <c r="C375" s="51" t="s">
        <v>921</v>
      </c>
      <c r="D375" s="29" t="s">
        <v>860</v>
      </c>
      <c r="E375" s="18" t="s">
        <v>2</v>
      </c>
      <c r="F375" s="30">
        <v>15.6</v>
      </c>
      <c r="G375" s="19">
        <v>11.95</v>
      </c>
      <c r="H375" s="21">
        <f t="shared" si="16"/>
        <v>186.42</v>
      </c>
    </row>
    <row r="376" spans="1:8" s="7" customFormat="1" ht="25.5">
      <c r="A376" s="18" t="s">
        <v>554</v>
      </c>
      <c r="B376" s="51"/>
      <c r="C376" s="51" t="s">
        <v>921</v>
      </c>
      <c r="D376" s="29" t="s">
        <v>861</v>
      </c>
      <c r="E376" s="18" t="s">
        <v>2</v>
      </c>
      <c r="F376" s="30">
        <v>17</v>
      </c>
      <c r="G376" s="19">
        <v>17.34</v>
      </c>
      <c r="H376" s="21">
        <f t="shared" si="16"/>
        <v>294.77999999999997</v>
      </c>
    </row>
    <row r="377" spans="1:8" s="7" customFormat="1" ht="25.5">
      <c r="A377" s="18" t="s">
        <v>555</v>
      </c>
      <c r="B377" s="51"/>
      <c r="C377" s="51" t="s">
        <v>921</v>
      </c>
      <c r="D377" s="29" t="s">
        <v>862</v>
      </c>
      <c r="E377" s="18" t="s">
        <v>2</v>
      </c>
      <c r="F377" s="30">
        <v>3.5</v>
      </c>
      <c r="G377" s="19">
        <v>23.92</v>
      </c>
      <c r="H377" s="21">
        <f t="shared" si="16"/>
        <v>83.72</v>
      </c>
    </row>
    <row r="378" spans="1:8" s="7" customFormat="1" ht="25.5">
      <c r="A378" s="18" t="s">
        <v>556</v>
      </c>
      <c r="B378" s="51"/>
      <c r="C378" s="51" t="s">
        <v>921</v>
      </c>
      <c r="D378" s="29" t="s">
        <v>863</v>
      </c>
      <c r="E378" s="18" t="s">
        <v>2</v>
      </c>
      <c r="F378" s="30">
        <v>21.9</v>
      </c>
      <c r="G378" s="19">
        <v>29.09</v>
      </c>
      <c r="H378" s="21">
        <f t="shared" si="16"/>
        <v>637.07099999999991</v>
      </c>
    </row>
    <row r="379" spans="1:8" s="7" customFormat="1" ht="25.5">
      <c r="A379" s="18" t="s">
        <v>557</v>
      </c>
      <c r="B379" s="51">
        <v>83446</v>
      </c>
      <c r="C379" s="51" t="s">
        <v>902</v>
      </c>
      <c r="D379" s="29" t="s">
        <v>561</v>
      </c>
      <c r="E379" s="18" t="s">
        <v>1</v>
      </c>
      <c r="F379" s="30">
        <v>17</v>
      </c>
      <c r="G379" s="19">
        <v>170.17</v>
      </c>
      <c r="H379" s="21">
        <f t="shared" si="16"/>
        <v>2892.89</v>
      </c>
    </row>
    <row r="380" spans="1:8" s="7" customFormat="1" ht="12.75">
      <c r="A380" s="18" t="s">
        <v>558</v>
      </c>
      <c r="B380" s="51">
        <v>83443</v>
      </c>
      <c r="C380" s="51" t="s">
        <v>902</v>
      </c>
      <c r="D380" s="29" t="s">
        <v>563</v>
      </c>
      <c r="E380" s="18" t="s">
        <v>1</v>
      </c>
      <c r="F380" s="30">
        <v>2</v>
      </c>
      <c r="G380" s="19">
        <v>51.68</v>
      </c>
      <c r="H380" s="21">
        <f t="shared" si="16"/>
        <v>103.36</v>
      </c>
    </row>
    <row r="381" spans="1:8" s="7" customFormat="1" ht="25.5">
      <c r="A381" s="18" t="s">
        <v>559</v>
      </c>
      <c r="B381" s="51">
        <v>83387</v>
      </c>
      <c r="C381" s="51" t="s">
        <v>902</v>
      </c>
      <c r="D381" s="29" t="s">
        <v>562</v>
      </c>
      <c r="E381" s="18" t="s">
        <v>1</v>
      </c>
      <c r="F381" s="30">
        <v>18</v>
      </c>
      <c r="G381" s="19">
        <v>12.8</v>
      </c>
      <c r="H381" s="21">
        <f t="shared" si="16"/>
        <v>230.4</v>
      </c>
    </row>
    <row r="382" spans="1:8" s="7" customFormat="1" ht="25.5">
      <c r="A382" s="18" t="s">
        <v>560</v>
      </c>
      <c r="B382" s="51">
        <v>83388</v>
      </c>
      <c r="C382" s="51" t="s">
        <v>902</v>
      </c>
      <c r="D382" s="29" t="s">
        <v>564</v>
      </c>
      <c r="E382" s="18" t="s">
        <v>1</v>
      </c>
      <c r="F382" s="30">
        <v>168</v>
      </c>
      <c r="G382" s="19">
        <v>10.01</v>
      </c>
      <c r="H382" s="21">
        <f t="shared" si="16"/>
        <v>1681.68</v>
      </c>
    </row>
    <row r="383" spans="1:8" s="7" customFormat="1" ht="12.75">
      <c r="A383" s="27" t="s">
        <v>722</v>
      </c>
      <c r="B383" s="27"/>
      <c r="C383" s="27"/>
      <c r="D383" s="24" t="s">
        <v>784</v>
      </c>
      <c r="E383" s="16"/>
      <c r="F383" s="28"/>
      <c r="G383" s="32"/>
      <c r="H383" s="17">
        <f>SUM(H384:H394)</f>
        <v>111665.45199999999</v>
      </c>
    </row>
    <row r="384" spans="1:8" s="7" customFormat="1" ht="63.75">
      <c r="A384" s="18" t="s">
        <v>565</v>
      </c>
      <c r="B384" s="52" t="s">
        <v>973</v>
      </c>
      <c r="C384" s="52" t="s">
        <v>902</v>
      </c>
      <c r="D384" s="29" t="s">
        <v>881</v>
      </c>
      <c r="E384" s="18" t="s">
        <v>2</v>
      </c>
      <c r="F384" s="30">
        <v>7957.1</v>
      </c>
      <c r="G384" s="19">
        <v>4.67</v>
      </c>
      <c r="H384" s="21">
        <f t="shared" ref="H384:H394" si="17">F384*G384</f>
        <v>37159.656999999999</v>
      </c>
    </row>
    <row r="385" spans="1:8" s="7" customFormat="1" ht="63.75">
      <c r="A385" s="18" t="s">
        <v>566</v>
      </c>
      <c r="B385" s="52" t="s">
        <v>974</v>
      </c>
      <c r="C385" s="52" t="s">
        <v>902</v>
      </c>
      <c r="D385" s="29" t="s">
        <v>882</v>
      </c>
      <c r="E385" s="18" t="s">
        <v>2</v>
      </c>
      <c r="F385" s="30">
        <v>502</v>
      </c>
      <c r="G385" s="19">
        <v>6.68</v>
      </c>
      <c r="H385" s="21">
        <f t="shared" si="17"/>
        <v>3353.3599999999997</v>
      </c>
    </row>
    <row r="386" spans="1:8" s="7" customFormat="1" ht="63.75">
      <c r="A386" s="18" t="s">
        <v>567</v>
      </c>
      <c r="B386" s="52" t="s">
        <v>975</v>
      </c>
      <c r="C386" s="52" t="s">
        <v>902</v>
      </c>
      <c r="D386" s="29" t="s">
        <v>883</v>
      </c>
      <c r="E386" s="18" t="s">
        <v>2</v>
      </c>
      <c r="F386" s="30">
        <v>2335.3000000000002</v>
      </c>
      <c r="G386" s="19">
        <v>7.84</v>
      </c>
      <c r="H386" s="21">
        <f t="shared" si="17"/>
        <v>18308.752</v>
      </c>
    </row>
    <row r="387" spans="1:8" s="7" customFormat="1" ht="63.75">
      <c r="A387" s="18" t="s">
        <v>568</v>
      </c>
      <c r="B387" s="52" t="s">
        <v>976</v>
      </c>
      <c r="C387" s="52" t="s">
        <v>902</v>
      </c>
      <c r="D387" s="29" t="s">
        <v>884</v>
      </c>
      <c r="E387" s="18" t="s">
        <v>2</v>
      </c>
      <c r="F387" s="30">
        <v>602.79999999999995</v>
      </c>
      <c r="G387" s="19">
        <v>13.1</v>
      </c>
      <c r="H387" s="21">
        <f t="shared" si="17"/>
        <v>7896.6799999999994</v>
      </c>
    </row>
    <row r="388" spans="1:8" s="7" customFormat="1" ht="63.75">
      <c r="A388" s="18" t="s">
        <v>569</v>
      </c>
      <c r="B388" s="52" t="s">
        <v>977</v>
      </c>
      <c r="C388" s="52" t="s">
        <v>902</v>
      </c>
      <c r="D388" s="29" t="s">
        <v>885</v>
      </c>
      <c r="E388" s="18" t="s">
        <v>2</v>
      </c>
      <c r="F388" s="30">
        <v>267.5</v>
      </c>
      <c r="G388" s="19">
        <v>25.71</v>
      </c>
      <c r="H388" s="21">
        <f t="shared" si="17"/>
        <v>6877.4250000000002</v>
      </c>
    </row>
    <row r="389" spans="1:8" s="7" customFormat="1" ht="63.75">
      <c r="A389" s="18" t="s">
        <v>570</v>
      </c>
      <c r="B389" s="52" t="s">
        <v>978</v>
      </c>
      <c r="C389" s="52" t="s">
        <v>902</v>
      </c>
      <c r="D389" s="29" t="s">
        <v>886</v>
      </c>
      <c r="E389" s="18" t="s">
        <v>2</v>
      </c>
      <c r="F389" s="30">
        <v>41.4</v>
      </c>
      <c r="G389" s="19">
        <v>22.9</v>
      </c>
      <c r="H389" s="21">
        <f t="shared" si="17"/>
        <v>948.06</v>
      </c>
    </row>
    <row r="390" spans="1:8" s="7" customFormat="1" ht="63.75">
      <c r="A390" s="18" t="s">
        <v>571</v>
      </c>
      <c r="B390" s="52" t="s">
        <v>979</v>
      </c>
      <c r="C390" s="52" t="s">
        <v>902</v>
      </c>
      <c r="D390" s="29" t="s">
        <v>887</v>
      </c>
      <c r="E390" s="18" t="s">
        <v>2</v>
      </c>
      <c r="F390" s="30">
        <v>235.9</v>
      </c>
      <c r="G390" s="19">
        <v>30.53</v>
      </c>
      <c r="H390" s="21">
        <f t="shared" si="17"/>
        <v>7202.027</v>
      </c>
    </row>
    <row r="391" spans="1:8" s="7" customFormat="1" ht="63.75">
      <c r="A391" s="18" t="s">
        <v>572</v>
      </c>
      <c r="B391" s="52" t="s">
        <v>980</v>
      </c>
      <c r="C391" s="52" t="s">
        <v>902</v>
      </c>
      <c r="D391" s="29" t="s">
        <v>888</v>
      </c>
      <c r="E391" s="18" t="s">
        <v>2</v>
      </c>
      <c r="F391" s="30">
        <v>6.9</v>
      </c>
      <c r="G391" s="19">
        <v>42.63</v>
      </c>
      <c r="H391" s="21">
        <f t="shared" si="17"/>
        <v>294.14700000000005</v>
      </c>
    </row>
    <row r="392" spans="1:8" s="7" customFormat="1" ht="63.75">
      <c r="A392" s="18" t="s">
        <v>573</v>
      </c>
      <c r="B392" s="52" t="s">
        <v>981</v>
      </c>
      <c r="C392" s="52" t="s">
        <v>902</v>
      </c>
      <c r="D392" s="29" t="s">
        <v>889</v>
      </c>
      <c r="E392" s="18" t="s">
        <v>2</v>
      </c>
      <c r="F392" s="30">
        <v>259.8</v>
      </c>
      <c r="G392" s="19">
        <v>58.26</v>
      </c>
      <c r="H392" s="21">
        <f t="shared" si="17"/>
        <v>15135.948</v>
      </c>
    </row>
    <row r="393" spans="1:8" s="7" customFormat="1" ht="63.75">
      <c r="A393" s="18" t="s">
        <v>574</v>
      </c>
      <c r="B393" s="52" t="s">
        <v>982</v>
      </c>
      <c r="C393" s="52" t="s">
        <v>903</v>
      </c>
      <c r="D393" s="29" t="s">
        <v>890</v>
      </c>
      <c r="E393" s="18" t="s">
        <v>2</v>
      </c>
      <c r="F393" s="30">
        <v>10.3</v>
      </c>
      <c r="G393" s="19">
        <v>78.319999999999993</v>
      </c>
      <c r="H393" s="21">
        <f t="shared" si="17"/>
        <v>806.69600000000003</v>
      </c>
    </row>
    <row r="394" spans="1:8" s="7" customFormat="1" ht="63.75">
      <c r="A394" s="18" t="s">
        <v>575</v>
      </c>
      <c r="B394" s="51" t="s">
        <v>983</v>
      </c>
      <c r="C394" s="51" t="s">
        <v>903</v>
      </c>
      <c r="D394" s="29" t="s">
        <v>891</v>
      </c>
      <c r="E394" s="18" t="s">
        <v>2</v>
      </c>
      <c r="F394" s="30">
        <v>138</v>
      </c>
      <c r="G394" s="19">
        <v>99.15</v>
      </c>
      <c r="H394" s="21">
        <f t="shared" si="17"/>
        <v>13682.7</v>
      </c>
    </row>
    <row r="395" spans="1:8" s="7" customFormat="1" ht="12.75">
      <c r="A395" s="27" t="s">
        <v>723</v>
      </c>
      <c r="B395" s="27"/>
      <c r="C395" s="27"/>
      <c r="D395" s="24" t="s">
        <v>785</v>
      </c>
      <c r="E395" s="16"/>
      <c r="F395" s="28"/>
      <c r="G395" s="32"/>
      <c r="H395" s="17">
        <f>SUM(H396)</f>
        <v>11283.405000000001</v>
      </c>
    </row>
    <row r="396" spans="1:8" s="7" customFormat="1" ht="25.5">
      <c r="A396" s="18" t="s">
        <v>576</v>
      </c>
      <c r="B396" s="52" t="s">
        <v>991</v>
      </c>
      <c r="C396" s="51" t="s">
        <v>903</v>
      </c>
      <c r="D396" s="29" t="s">
        <v>578</v>
      </c>
      <c r="E396" s="18" t="s">
        <v>2</v>
      </c>
      <c r="F396" s="30">
        <v>86.1</v>
      </c>
      <c r="G396" s="19">
        <v>131.05000000000001</v>
      </c>
      <c r="H396" s="21">
        <f>F396*G396</f>
        <v>11283.405000000001</v>
      </c>
    </row>
    <row r="397" spans="1:8" s="7" customFormat="1" ht="12.75">
      <c r="A397" s="27" t="s">
        <v>729</v>
      </c>
      <c r="B397" s="27"/>
      <c r="C397" s="27"/>
      <c r="D397" s="24" t="s">
        <v>786</v>
      </c>
      <c r="E397" s="16"/>
      <c r="F397" s="28"/>
      <c r="G397" s="32"/>
      <c r="H397" s="17">
        <f>SUM(H398:H413)</f>
        <v>43084.58</v>
      </c>
    </row>
    <row r="398" spans="1:8" s="7" customFormat="1" ht="12.75">
      <c r="A398" s="18" t="s">
        <v>577</v>
      </c>
      <c r="B398" s="52">
        <v>83540</v>
      </c>
      <c r="C398" s="52" t="s">
        <v>902</v>
      </c>
      <c r="D398" s="29" t="s">
        <v>594</v>
      </c>
      <c r="E398" s="18" t="s">
        <v>1</v>
      </c>
      <c r="F398" s="30">
        <v>163</v>
      </c>
      <c r="G398" s="19">
        <v>31.24</v>
      </c>
      <c r="H398" s="21">
        <f t="shared" ref="H398:H413" si="18">F398*G398</f>
        <v>5092.12</v>
      </c>
    </row>
    <row r="399" spans="1:8" s="7" customFormat="1" ht="12.75">
      <c r="A399" s="18" t="s">
        <v>579</v>
      </c>
      <c r="B399" s="52">
        <v>83566</v>
      </c>
      <c r="C399" s="52" t="s">
        <v>902</v>
      </c>
      <c r="D399" s="29" t="s">
        <v>595</v>
      </c>
      <c r="E399" s="18" t="s">
        <v>1</v>
      </c>
      <c r="F399" s="30">
        <v>45</v>
      </c>
      <c r="G399" s="19">
        <v>34.08</v>
      </c>
      <c r="H399" s="21">
        <f t="shared" si="18"/>
        <v>1533.6</v>
      </c>
    </row>
    <row r="400" spans="1:8" s="7" customFormat="1" ht="12.75">
      <c r="A400" s="18" t="s">
        <v>580</v>
      </c>
      <c r="B400" s="52">
        <v>83540</v>
      </c>
      <c r="C400" s="52" t="s">
        <v>902</v>
      </c>
      <c r="D400" s="29" t="s">
        <v>596</v>
      </c>
      <c r="E400" s="18" t="s">
        <v>1</v>
      </c>
      <c r="F400" s="30">
        <v>10</v>
      </c>
      <c r="G400" s="19">
        <v>42.93</v>
      </c>
      <c r="H400" s="21">
        <f t="shared" si="18"/>
        <v>429.3</v>
      </c>
    </row>
    <row r="401" spans="1:8" s="7" customFormat="1" ht="12.75">
      <c r="A401" s="18" t="s">
        <v>581</v>
      </c>
      <c r="B401" s="52">
        <v>83466</v>
      </c>
      <c r="C401" s="52" t="s">
        <v>902</v>
      </c>
      <c r="D401" s="29" t="s">
        <v>597</v>
      </c>
      <c r="E401" s="18" t="s">
        <v>1</v>
      </c>
      <c r="F401" s="30">
        <v>27</v>
      </c>
      <c r="G401" s="19">
        <v>46.85</v>
      </c>
      <c r="H401" s="21">
        <f t="shared" si="18"/>
        <v>1264.95</v>
      </c>
    </row>
    <row r="402" spans="1:8" s="7" customFormat="1" ht="12.75">
      <c r="A402" s="18" t="s">
        <v>582</v>
      </c>
      <c r="B402" s="52">
        <v>83466</v>
      </c>
      <c r="C402" s="52" t="s">
        <v>902</v>
      </c>
      <c r="D402" s="29" t="s">
        <v>598</v>
      </c>
      <c r="E402" s="18" t="s">
        <v>1</v>
      </c>
      <c r="F402" s="30">
        <v>10</v>
      </c>
      <c r="G402" s="19">
        <v>46.85</v>
      </c>
      <c r="H402" s="21">
        <f t="shared" si="18"/>
        <v>468.5</v>
      </c>
    </row>
    <row r="403" spans="1:8" s="7" customFormat="1" ht="12.75">
      <c r="A403" s="18" t="s">
        <v>583</v>
      </c>
      <c r="B403" s="52">
        <v>72331</v>
      </c>
      <c r="C403" s="52" t="s">
        <v>902</v>
      </c>
      <c r="D403" s="29" t="s">
        <v>599</v>
      </c>
      <c r="E403" s="18" t="s">
        <v>1</v>
      </c>
      <c r="F403" s="30">
        <v>22</v>
      </c>
      <c r="G403" s="19">
        <v>26.63</v>
      </c>
      <c r="H403" s="21">
        <f t="shared" si="18"/>
        <v>585.86</v>
      </c>
    </row>
    <row r="404" spans="1:8" s="7" customFormat="1" ht="12.75">
      <c r="A404" s="18" t="s">
        <v>584</v>
      </c>
      <c r="B404" s="52">
        <v>72332</v>
      </c>
      <c r="C404" s="52" t="s">
        <v>902</v>
      </c>
      <c r="D404" s="29" t="s">
        <v>801</v>
      </c>
      <c r="E404" s="18" t="s">
        <v>1</v>
      </c>
      <c r="F404" s="30">
        <v>1</v>
      </c>
      <c r="G404" s="19">
        <v>42.28</v>
      </c>
      <c r="H404" s="21">
        <f t="shared" si="18"/>
        <v>42.28</v>
      </c>
    </row>
    <row r="405" spans="1:8" s="7" customFormat="1" ht="12.75">
      <c r="A405" s="18" t="s">
        <v>585</v>
      </c>
      <c r="B405" s="18"/>
      <c r="C405" s="18"/>
      <c r="D405" s="29" t="s">
        <v>600</v>
      </c>
      <c r="E405" s="18" t="s">
        <v>1</v>
      </c>
      <c r="F405" s="30">
        <v>1</v>
      </c>
      <c r="G405" s="19">
        <v>57.94</v>
      </c>
      <c r="H405" s="21">
        <f t="shared" si="18"/>
        <v>57.94</v>
      </c>
    </row>
    <row r="406" spans="1:8" s="7" customFormat="1" ht="12.75">
      <c r="A406" s="18" t="s">
        <v>586</v>
      </c>
      <c r="B406" s="51" t="s">
        <v>984</v>
      </c>
      <c r="C406" s="51" t="s">
        <v>902</v>
      </c>
      <c r="D406" s="29" t="s">
        <v>603</v>
      </c>
      <c r="E406" s="18" t="s">
        <v>1</v>
      </c>
      <c r="F406" s="30">
        <v>8</v>
      </c>
      <c r="G406" s="19">
        <v>129.74</v>
      </c>
      <c r="H406" s="21">
        <f t="shared" si="18"/>
        <v>1037.92</v>
      </c>
    </row>
    <row r="407" spans="1:8" s="7" customFormat="1" ht="25.5">
      <c r="A407" s="18" t="s">
        <v>587</v>
      </c>
      <c r="B407" s="51" t="s">
        <v>985</v>
      </c>
      <c r="C407" s="51" t="s">
        <v>963</v>
      </c>
      <c r="D407" s="29" t="s">
        <v>601</v>
      </c>
      <c r="E407" s="18" t="s">
        <v>1</v>
      </c>
      <c r="F407" s="30">
        <v>17</v>
      </c>
      <c r="G407" s="19">
        <v>111.78</v>
      </c>
      <c r="H407" s="21">
        <f t="shared" si="18"/>
        <v>1900.26</v>
      </c>
    </row>
    <row r="408" spans="1:8" s="7" customFormat="1" ht="25.5">
      <c r="A408" s="18" t="s">
        <v>588</v>
      </c>
      <c r="B408" s="51" t="s">
        <v>986</v>
      </c>
      <c r="C408" s="51" t="s">
        <v>963</v>
      </c>
      <c r="D408" s="29" t="s">
        <v>602</v>
      </c>
      <c r="E408" s="18" t="s">
        <v>1</v>
      </c>
      <c r="F408" s="30">
        <v>103</v>
      </c>
      <c r="G408" s="19">
        <v>154.47</v>
      </c>
      <c r="H408" s="21">
        <f t="shared" si="18"/>
        <v>15910.41</v>
      </c>
    </row>
    <row r="409" spans="1:8" s="7" customFormat="1" ht="12.75">
      <c r="A409" s="18" t="s">
        <v>589</v>
      </c>
      <c r="B409" s="51" t="s">
        <v>987</v>
      </c>
      <c r="C409" s="51" t="s">
        <v>903</v>
      </c>
      <c r="D409" s="29" t="s">
        <v>604</v>
      </c>
      <c r="E409" s="18" t="s">
        <v>1</v>
      </c>
      <c r="F409" s="30">
        <v>40</v>
      </c>
      <c r="G409" s="19">
        <v>154.15</v>
      </c>
      <c r="H409" s="21">
        <f t="shared" si="18"/>
        <v>6166</v>
      </c>
    </row>
    <row r="410" spans="1:8" s="7" customFormat="1" ht="12.75">
      <c r="A410" s="18" t="s">
        <v>590</v>
      </c>
      <c r="B410" s="51" t="s">
        <v>988</v>
      </c>
      <c r="C410" s="51" t="s">
        <v>903</v>
      </c>
      <c r="D410" s="29" t="s">
        <v>605</v>
      </c>
      <c r="E410" s="18" t="s">
        <v>1</v>
      </c>
      <c r="F410" s="30">
        <v>15</v>
      </c>
      <c r="G410" s="19">
        <v>212.8</v>
      </c>
      <c r="H410" s="21">
        <f t="shared" si="18"/>
        <v>3192</v>
      </c>
    </row>
    <row r="411" spans="1:8" s="7" customFormat="1" ht="12.75">
      <c r="A411" s="18" t="s">
        <v>591</v>
      </c>
      <c r="B411" s="51" t="s">
        <v>989</v>
      </c>
      <c r="C411" s="51" t="s">
        <v>903</v>
      </c>
      <c r="D411" s="29" t="s">
        <v>606</v>
      </c>
      <c r="E411" s="18" t="s">
        <v>1</v>
      </c>
      <c r="F411" s="30">
        <v>4</v>
      </c>
      <c r="G411" s="19">
        <v>599.76</v>
      </c>
      <c r="H411" s="21">
        <f t="shared" si="18"/>
        <v>2399.04</v>
      </c>
    </row>
    <row r="412" spans="1:8" s="7" customFormat="1" ht="12.75">
      <c r="A412" s="18" t="s">
        <v>592</v>
      </c>
      <c r="B412" s="51" t="s">
        <v>989</v>
      </c>
      <c r="C412" s="51" t="s">
        <v>903</v>
      </c>
      <c r="D412" s="29" t="s">
        <v>607</v>
      </c>
      <c r="E412" s="18" t="s">
        <v>1</v>
      </c>
      <c r="F412" s="30">
        <v>1</v>
      </c>
      <c r="G412" s="19">
        <v>599.76</v>
      </c>
      <c r="H412" s="21">
        <f t="shared" si="18"/>
        <v>599.76</v>
      </c>
    </row>
    <row r="413" spans="1:8" s="7" customFormat="1" ht="25.5">
      <c r="A413" s="18" t="s">
        <v>593</v>
      </c>
      <c r="B413" s="51" t="s">
        <v>990</v>
      </c>
      <c r="C413" s="51" t="s">
        <v>902</v>
      </c>
      <c r="D413" s="29" t="s">
        <v>608</v>
      </c>
      <c r="E413" s="18" t="s">
        <v>1</v>
      </c>
      <c r="F413" s="30">
        <v>16</v>
      </c>
      <c r="G413" s="19">
        <v>150.29</v>
      </c>
      <c r="H413" s="21">
        <f t="shared" si="18"/>
        <v>2404.64</v>
      </c>
    </row>
    <row r="414" spans="1:8" s="7" customFormat="1" ht="12.75">
      <c r="A414" s="27" t="s">
        <v>716</v>
      </c>
      <c r="B414" s="27"/>
      <c r="C414" s="27"/>
      <c r="D414" s="24" t="s">
        <v>787</v>
      </c>
      <c r="E414" s="16"/>
      <c r="F414" s="28"/>
      <c r="G414" s="32"/>
      <c r="H414" s="17">
        <f>SUM(H415,H426,H430,H434,H438)</f>
        <v>29889.976999999999</v>
      </c>
    </row>
    <row r="415" spans="1:8" s="7" customFormat="1" ht="12.75">
      <c r="A415" s="27" t="s">
        <v>609</v>
      </c>
      <c r="B415" s="27"/>
      <c r="C415" s="27"/>
      <c r="D415" s="24" t="s">
        <v>788</v>
      </c>
      <c r="E415" s="16"/>
      <c r="F415" s="28"/>
      <c r="G415" s="32"/>
      <c r="H415" s="17">
        <f>SUM(H416:H425)</f>
        <v>3809.6600000000003</v>
      </c>
    </row>
    <row r="416" spans="1:8" s="7" customFormat="1" ht="12.75">
      <c r="A416" s="18" t="s">
        <v>1024</v>
      </c>
      <c r="B416" s="51" t="s">
        <v>992</v>
      </c>
      <c r="C416" s="51" t="s">
        <v>903</v>
      </c>
      <c r="D416" s="29" t="s">
        <v>800</v>
      </c>
      <c r="E416" s="18" t="s">
        <v>1</v>
      </c>
      <c r="F416" s="30">
        <v>3</v>
      </c>
      <c r="G416" s="19">
        <v>570.58000000000004</v>
      </c>
      <c r="H416" s="21">
        <f t="shared" ref="H416:H425" si="19">F416*G416</f>
        <v>1711.7400000000002</v>
      </c>
    </row>
    <row r="417" spans="1:8" s="7" customFormat="1" ht="25.5">
      <c r="A417" s="18" t="s">
        <v>1025</v>
      </c>
      <c r="B417" s="51" t="s">
        <v>993</v>
      </c>
      <c r="C417" s="51" t="s">
        <v>963</v>
      </c>
      <c r="D417" s="29" t="s">
        <v>613</v>
      </c>
      <c r="E417" s="18" t="s">
        <v>1</v>
      </c>
      <c r="F417" s="30">
        <v>1</v>
      </c>
      <c r="G417" s="19">
        <v>689.54</v>
      </c>
      <c r="H417" s="21">
        <f t="shared" si="19"/>
        <v>689.54</v>
      </c>
    </row>
    <row r="418" spans="1:8" s="7" customFormat="1" ht="25.5">
      <c r="A418" s="18" t="s">
        <v>1026</v>
      </c>
      <c r="B418" s="51" t="s">
        <v>994</v>
      </c>
      <c r="C418" s="51" t="s">
        <v>963</v>
      </c>
      <c r="D418" s="29" t="s">
        <v>614</v>
      </c>
      <c r="E418" s="18" t="s">
        <v>1</v>
      </c>
      <c r="F418" s="30">
        <v>2</v>
      </c>
      <c r="G418" s="19">
        <v>27.16</v>
      </c>
      <c r="H418" s="21">
        <f t="shared" si="19"/>
        <v>54.32</v>
      </c>
    </row>
    <row r="419" spans="1:8" s="7" customFormat="1" ht="25.5">
      <c r="A419" s="18" t="s">
        <v>1027</v>
      </c>
      <c r="B419" s="51" t="s">
        <v>994</v>
      </c>
      <c r="C419" s="51" t="s">
        <v>963</v>
      </c>
      <c r="D419" s="29" t="s">
        <v>615</v>
      </c>
      <c r="E419" s="18" t="s">
        <v>1</v>
      </c>
      <c r="F419" s="30">
        <v>1</v>
      </c>
      <c r="G419" s="19">
        <v>27.16</v>
      </c>
      <c r="H419" s="21">
        <f t="shared" si="19"/>
        <v>27.16</v>
      </c>
    </row>
    <row r="420" spans="1:8" s="7" customFormat="1" ht="25.5">
      <c r="A420" s="18" t="s">
        <v>1028</v>
      </c>
      <c r="B420" s="51" t="s">
        <v>994</v>
      </c>
      <c r="C420" s="51" t="s">
        <v>963</v>
      </c>
      <c r="D420" s="29" t="s">
        <v>616</v>
      </c>
      <c r="E420" s="18" t="s">
        <v>1</v>
      </c>
      <c r="F420" s="30">
        <v>2</v>
      </c>
      <c r="G420" s="19">
        <v>27.16</v>
      </c>
      <c r="H420" s="21">
        <f t="shared" si="19"/>
        <v>54.32</v>
      </c>
    </row>
    <row r="421" spans="1:8" s="7" customFormat="1" ht="25.5">
      <c r="A421" s="18" t="s">
        <v>1029</v>
      </c>
      <c r="B421" s="51" t="s">
        <v>994</v>
      </c>
      <c r="C421" s="51" t="s">
        <v>963</v>
      </c>
      <c r="D421" s="29" t="s">
        <v>617</v>
      </c>
      <c r="E421" s="18" t="s">
        <v>1</v>
      </c>
      <c r="F421" s="30">
        <v>1</v>
      </c>
      <c r="G421" s="19">
        <v>27.16</v>
      </c>
      <c r="H421" s="21">
        <f t="shared" si="19"/>
        <v>27.16</v>
      </c>
    </row>
    <row r="422" spans="1:8" s="7" customFormat="1" ht="12.75">
      <c r="A422" s="18" t="s">
        <v>1030</v>
      </c>
      <c r="B422" s="51" t="s">
        <v>995</v>
      </c>
      <c r="C422" s="51" t="s">
        <v>903</v>
      </c>
      <c r="D422" s="29" t="s">
        <v>618</v>
      </c>
      <c r="E422" s="18" t="s">
        <v>1</v>
      </c>
      <c r="F422" s="30">
        <v>2</v>
      </c>
      <c r="G422" s="19">
        <v>53.9</v>
      </c>
      <c r="H422" s="21">
        <f t="shared" si="19"/>
        <v>107.8</v>
      </c>
    </row>
    <row r="423" spans="1:8" s="7" customFormat="1" ht="12.75">
      <c r="A423" s="18" t="s">
        <v>1031</v>
      </c>
      <c r="B423" s="51" t="s">
        <v>996</v>
      </c>
      <c r="C423" s="51" t="s">
        <v>903</v>
      </c>
      <c r="D423" s="29" t="s">
        <v>619</v>
      </c>
      <c r="E423" s="18" t="s">
        <v>1</v>
      </c>
      <c r="F423" s="30">
        <v>2</v>
      </c>
      <c r="G423" s="19">
        <v>59.33</v>
      </c>
      <c r="H423" s="21">
        <f t="shared" si="19"/>
        <v>118.66</v>
      </c>
    </row>
    <row r="424" spans="1:8" s="7" customFormat="1" ht="25.5">
      <c r="A424" s="18" t="s">
        <v>1032</v>
      </c>
      <c r="B424" s="59" t="s">
        <v>997</v>
      </c>
      <c r="C424" s="51" t="s">
        <v>963</v>
      </c>
      <c r="D424" s="29" t="s">
        <v>620</v>
      </c>
      <c r="E424" s="18" t="s">
        <v>1</v>
      </c>
      <c r="F424" s="30">
        <v>1</v>
      </c>
      <c r="G424" s="19">
        <v>452.5</v>
      </c>
      <c r="H424" s="21">
        <f t="shared" si="19"/>
        <v>452.5</v>
      </c>
    </row>
    <row r="425" spans="1:8" s="7" customFormat="1" ht="25.5">
      <c r="A425" s="18" t="s">
        <v>1033</v>
      </c>
      <c r="B425" s="51"/>
      <c r="C425" s="51" t="s">
        <v>921</v>
      </c>
      <c r="D425" s="29" t="s">
        <v>621</v>
      </c>
      <c r="E425" s="18" t="s">
        <v>1</v>
      </c>
      <c r="F425" s="30">
        <v>2</v>
      </c>
      <c r="G425" s="19">
        <v>283.23</v>
      </c>
      <c r="H425" s="21">
        <f t="shared" si="19"/>
        <v>566.46</v>
      </c>
    </row>
    <row r="426" spans="1:8" s="7" customFormat="1" ht="12.75">
      <c r="A426" s="27" t="s">
        <v>610</v>
      </c>
      <c r="B426" s="27"/>
      <c r="C426" s="27"/>
      <c r="D426" s="24" t="s">
        <v>789</v>
      </c>
      <c r="E426" s="16"/>
      <c r="F426" s="28"/>
      <c r="G426" s="32"/>
      <c r="H426" s="17">
        <f>SUM(H427:H429)</f>
        <v>15573.734</v>
      </c>
    </row>
    <row r="427" spans="1:8" s="7" customFormat="1" ht="12.75">
      <c r="A427" s="18" t="s">
        <v>1034</v>
      </c>
      <c r="B427" s="51" t="s">
        <v>998</v>
      </c>
      <c r="C427" s="48" t="s">
        <v>903</v>
      </c>
      <c r="D427" s="29" t="s">
        <v>625</v>
      </c>
      <c r="E427" s="18" t="s">
        <v>2</v>
      </c>
      <c r="F427" s="30">
        <v>1258.9000000000001</v>
      </c>
      <c r="G427" s="19">
        <v>10.65</v>
      </c>
      <c r="H427" s="21">
        <f>F427*G427</f>
        <v>13407.285000000002</v>
      </c>
    </row>
    <row r="428" spans="1:8" s="7" customFormat="1" ht="12.75">
      <c r="A428" s="18" t="s">
        <v>1035</v>
      </c>
      <c r="B428" s="48" t="s">
        <v>999</v>
      </c>
      <c r="C428" s="48" t="s">
        <v>903</v>
      </c>
      <c r="D428" s="29" t="s">
        <v>626</v>
      </c>
      <c r="E428" s="18" t="s">
        <v>2</v>
      </c>
      <c r="F428" s="30">
        <v>171.65</v>
      </c>
      <c r="G428" s="19">
        <v>9.4600000000000009</v>
      </c>
      <c r="H428" s="21">
        <f>F428*G428</f>
        <v>1623.8090000000002</v>
      </c>
    </row>
    <row r="429" spans="1:8" s="7" customFormat="1" ht="25.5">
      <c r="A429" s="18" t="s">
        <v>1036</v>
      </c>
      <c r="B429" s="48"/>
      <c r="C429" s="48" t="s">
        <v>921</v>
      </c>
      <c r="D429" s="29" t="s">
        <v>892</v>
      </c>
      <c r="E429" s="18" t="s">
        <v>1</v>
      </c>
      <c r="F429" s="30">
        <v>28</v>
      </c>
      <c r="G429" s="19">
        <v>19.38</v>
      </c>
      <c r="H429" s="21">
        <f>F429*G429</f>
        <v>542.64</v>
      </c>
    </row>
    <row r="430" spans="1:8" s="7" customFormat="1" ht="12.75">
      <c r="A430" s="27" t="s">
        <v>611</v>
      </c>
      <c r="B430" s="27"/>
      <c r="C430" s="27"/>
      <c r="D430" s="24" t="s">
        <v>790</v>
      </c>
      <c r="E430" s="16"/>
      <c r="F430" s="28"/>
      <c r="G430" s="32"/>
      <c r="H430" s="17">
        <f>SUM(H431:H433)</f>
        <v>1482.96</v>
      </c>
    </row>
    <row r="431" spans="1:8" s="7" customFormat="1" ht="12.75">
      <c r="A431" s="18" t="s">
        <v>1037</v>
      </c>
      <c r="B431" s="48"/>
      <c r="C431" s="48" t="s">
        <v>921</v>
      </c>
      <c r="D431" s="29" t="s">
        <v>627</v>
      </c>
      <c r="E431" s="18" t="s">
        <v>1</v>
      </c>
      <c r="F431" s="30">
        <v>28</v>
      </c>
      <c r="G431" s="19">
        <v>28.39</v>
      </c>
      <c r="H431" s="21">
        <f>F431*G431</f>
        <v>794.92000000000007</v>
      </c>
    </row>
    <row r="432" spans="1:8" s="7" customFormat="1" ht="12.75">
      <c r="A432" s="18" t="s">
        <v>1038</v>
      </c>
      <c r="B432" s="48"/>
      <c r="C432" s="48" t="s">
        <v>921</v>
      </c>
      <c r="D432" s="29" t="s">
        <v>628</v>
      </c>
      <c r="E432" s="18" t="s">
        <v>1</v>
      </c>
      <c r="F432" s="30">
        <v>14</v>
      </c>
      <c r="G432" s="19">
        <v>38.54</v>
      </c>
      <c r="H432" s="21">
        <f>F432*G432</f>
        <v>539.55999999999995</v>
      </c>
    </row>
    <row r="433" spans="1:8" s="7" customFormat="1" ht="12.75">
      <c r="A433" s="18" t="s">
        <v>1039</v>
      </c>
      <c r="B433" s="48"/>
      <c r="C433" s="48" t="s">
        <v>921</v>
      </c>
      <c r="D433" s="29" t="s">
        <v>629</v>
      </c>
      <c r="E433" s="18" t="s">
        <v>1</v>
      </c>
      <c r="F433" s="30">
        <v>16</v>
      </c>
      <c r="G433" s="19">
        <v>9.2799999999999994</v>
      </c>
      <c r="H433" s="21">
        <f>F433*G433</f>
        <v>148.47999999999999</v>
      </c>
    </row>
    <row r="434" spans="1:8" s="7" customFormat="1" ht="12.75">
      <c r="A434" s="27" t="s">
        <v>612</v>
      </c>
      <c r="B434" s="27"/>
      <c r="C434" s="27"/>
      <c r="D434" s="24" t="s">
        <v>791</v>
      </c>
      <c r="E434" s="16"/>
      <c r="F434" s="28"/>
      <c r="G434" s="32"/>
      <c r="H434" s="17">
        <f>SUM(H435:H437)</f>
        <v>1766.9299999999998</v>
      </c>
    </row>
    <row r="435" spans="1:8" s="7" customFormat="1" ht="25.5">
      <c r="A435" s="18" t="s">
        <v>1040</v>
      </c>
      <c r="B435" s="50">
        <v>83446</v>
      </c>
      <c r="C435" s="50" t="s">
        <v>902</v>
      </c>
      <c r="D435" s="29" t="s">
        <v>630</v>
      </c>
      <c r="E435" s="18" t="s">
        <v>1</v>
      </c>
      <c r="F435" s="30">
        <v>5</v>
      </c>
      <c r="G435" s="19">
        <v>170.17</v>
      </c>
      <c r="H435" s="21">
        <f>F435*G435</f>
        <v>850.84999999999991</v>
      </c>
    </row>
    <row r="436" spans="1:8" s="7" customFormat="1" ht="25.5">
      <c r="A436" s="18" t="s">
        <v>1041</v>
      </c>
      <c r="B436" s="50">
        <v>83446</v>
      </c>
      <c r="C436" s="50" t="s">
        <v>902</v>
      </c>
      <c r="D436" s="29" t="s">
        <v>631</v>
      </c>
      <c r="E436" s="18" t="s">
        <v>1</v>
      </c>
      <c r="F436" s="30">
        <v>2</v>
      </c>
      <c r="G436" s="19">
        <v>189.24</v>
      </c>
      <c r="H436" s="21">
        <f>F436*G436</f>
        <v>378.48</v>
      </c>
    </row>
    <row r="437" spans="1:8" s="7" customFormat="1" ht="25.5">
      <c r="A437" s="18" t="s">
        <v>1042</v>
      </c>
      <c r="B437" s="48">
        <v>83387</v>
      </c>
      <c r="C437" s="48" t="s">
        <v>902</v>
      </c>
      <c r="D437" s="29" t="s">
        <v>632</v>
      </c>
      <c r="E437" s="18" t="s">
        <v>1</v>
      </c>
      <c r="F437" s="30">
        <v>42</v>
      </c>
      <c r="G437" s="19">
        <v>12.8</v>
      </c>
      <c r="H437" s="21">
        <f>F437*G437</f>
        <v>537.6</v>
      </c>
    </row>
    <row r="438" spans="1:8" s="7" customFormat="1" ht="12.75">
      <c r="A438" s="27" t="s">
        <v>1043</v>
      </c>
      <c r="B438" s="27"/>
      <c r="C438" s="27"/>
      <c r="D438" s="24" t="s">
        <v>783</v>
      </c>
      <c r="E438" s="16"/>
      <c r="F438" s="28"/>
      <c r="G438" s="32"/>
      <c r="H438" s="17">
        <f>SUM(H439:H445)</f>
        <v>7256.6929999999993</v>
      </c>
    </row>
    <row r="439" spans="1:8" s="7" customFormat="1" ht="12.75">
      <c r="A439" s="18" t="s">
        <v>1044</v>
      </c>
      <c r="B439" s="48">
        <v>72935</v>
      </c>
      <c r="C439" s="48" t="s">
        <v>902</v>
      </c>
      <c r="D439" s="29" t="s">
        <v>810</v>
      </c>
      <c r="E439" s="18" t="s">
        <v>2</v>
      </c>
      <c r="F439" s="30">
        <v>2</v>
      </c>
      <c r="G439" s="19">
        <v>7.29</v>
      </c>
      <c r="H439" s="21">
        <f t="shared" ref="H439:H445" si="20">F439*G439</f>
        <v>14.58</v>
      </c>
    </row>
    <row r="440" spans="1:8" s="7" customFormat="1" ht="12.75">
      <c r="A440" s="18" t="s">
        <v>1045</v>
      </c>
      <c r="B440" s="48">
        <v>72934</v>
      </c>
      <c r="C440" s="48" t="s">
        <v>902</v>
      </c>
      <c r="D440" s="29" t="s">
        <v>633</v>
      </c>
      <c r="E440" s="18" t="s">
        <v>2</v>
      </c>
      <c r="F440" s="30">
        <v>209.15</v>
      </c>
      <c r="G440" s="19">
        <v>7.38</v>
      </c>
      <c r="H440" s="21">
        <f t="shared" si="20"/>
        <v>1543.527</v>
      </c>
    </row>
    <row r="441" spans="1:8" s="7" customFormat="1" ht="25.5">
      <c r="A441" s="18" t="s">
        <v>1046</v>
      </c>
      <c r="B441" s="51"/>
      <c r="C441" s="51" t="s">
        <v>921</v>
      </c>
      <c r="D441" s="29" t="s">
        <v>809</v>
      </c>
      <c r="E441" s="18" t="s">
        <v>2</v>
      </c>
      <c r="F441" s="30">
        <v>4.2</v>
      </c>
      <c r="G441" s="19">
        <v>12.51</v>
      </c>
      <c r="H441" s="21">
        <f t="shared" si="20"/>
        <v>52.542000000000002</v>
      </c>
    </row>
    <row r="442" spans="1:8" s="7" customFormat="1" ht="25.5">
      <c r="A442" s="18" t="s">
        <v>1047</v>
      </c>
      <c r="B442" s="48">
        <v>72309</v>
      </c>
      <c r="C442" s="48" t="s">
        <v>902</v>
      </c>
      <c r="D442" s="29" t="s">
        <v>864</v>
      </c>
      <c r="E442" s="18" t="s">
        <v>2</v>
      </c>
      <c r="F442" s="30">
        <v>46.3</v>
      </c>
      <c r="G442" s="19">
        <v>18.809999999999999</v>
      </c>
      <c r="H442" s="21">
        <f t="shared" si="20"/>
        <v>870.90299999999991</v>
      </c>
    </row>
    <row r="443" spans="1:8" s="7" customFormat="1" ht="25.5">
      <c r="A443" s="18" t="s">
        <v>1048</v>
      </c>
      <c r="B443" s="48">
        <v>72309</v>
      </c>
      <c r="C443" s="48" t="s">
        <v>902</v>
      </c>
      <c r="D443" s="29" t="s">
        <v>865</v>
      </c>
      <c r="E443" s="18" t="s">
        <v>2</v>
      </c>
      <c r="F443" s="30">
        <v>5</v>
      </c>
      <c r="G443" s="19">
        <v>16.12</v>
      </c>
      <c r="H443" s="21">
        <f t="shared" si="20"/>
        <v>80.600000000000009</v>
      </c>
    </row>
    <row r="444" spans="1:8" s="7" customFormat="1" ht="25.5">
      <c r="A444" s="18" t="s">
        <v>1049</v>
      </c>
      <c r="B444" s="48">
        <v>72311</v>
      </c>
      <c r="C444" s="48" t="s">
        <v>902</v>
      </c>
      <c r="D444" s="29" t="s">
        <v>866</v>
      </c>
      <c r="E444" s="18" t="s">
        <v>2</v>
      </c>
      <c r="F444" s="30">
        <v>22.5</v>
      </c>
      <c r="G444" s="19">
        <v>29.24</v>
      </c>
      <c r="H444" s="21">
        <f t="shared" si="20"/>
        <v>657.9</v>
      </c>
    </row>
    <row r="445" spans="1:8" s="7" customFormat="1" ht="25.5">
      <c r="A445" s="18" t="s">
        <v>1050</v>
      </c>
      <c r="B445" s="51" t="s">
        <v>1000</v>
      </c>
      <c r="C445" s="51" t="s">
        <v>903</v>
      </c>
      <c r="D445" s="29" t="s">
        <v>634</v>
      </c>
      <c r="E445" s="18" t="s">
        <v>2</v>
      </c>
      <c r="F445" s="30">
        <v>63.3</v>
      </c>
      <c r="G445" s="19">
        <v>63.77</v>
      </c>
      <c r="H445" s="21">
        <f t="shared" si="20"/>
        <v>4036.6410000000001</v>
      </c>
    </row>
    <row r="446" spans="1:8" s="7" customFormat="1" ht="12.75">
      <c r="A446" s="27" t="s">
        <v>717</v>
      </c>
      <c r="B446" s="27"/>
      <c r="C446" s="27"/>
      <c r="D446" s="24" t="s">
        <v>792</v>
      </c>
      <c r="E446" s="16"/>
      <c r="F446" s="28"/>
      <c r="G446" s="32"/>
      <c r="H446" s="17">
        <f>SUM(H447:H451)</f>
        <v>5436.17</v>
      </c>
    </row>
    <row r="447" spans="1:8" s="7" customFormat="1" ht="12.75">
      <c r="A447" s="18" t="s">
        <v>724</v>
      </c>
      <c r="B447" s="48"/>
      <c r="C447" s="48" t="s">
        <v>921</v>
      </c>
      <c r="D447" s="29" t="s">
        <v>641</v>
      </c>
      <c r="E447" s="18" t="s">
        <v>1</v>
      </c>
      <c r="F447" s="30">
        <v>1</v>
      </c>
      <c r="G447" s="19">
        <v>2633.14</v>
      </c>
      <c r="H447" s="21">
        <f>F447*G447</f>
        <v>2633.14</v>
      </c>
    </row>
    <row r="448" spans="1:8" s="7" customFormat="1" ht="12.75">
      <c r="A448" s="18" t="s">
        <v>725</v>
      </c>
      <c r="B448" s="48"/>
      <c r="C448" s="48" t="s">
        <v>921</v>
      </c>
      <c r="D448" s="29" t="s">
        <v>642</v>
      </c>
      <c r="E448" s="18" t="s">
        <v>2</v>
      </c>
      <c r="F448" s="30">
        <v>3.2</v>
      </c>
      <c r="G448" s="19">
        <v>303.7</v>
      </c>
      <c r="H448" s="21">
        <f>F448*G448</f>
        <v>971.84</v>
      </c>
    </row>
    <row r="449" spans="1:8" s="7" customFormat="1" ht="12.75">
      <c r="A449" s="18" t="s">
        <v>622</v>
      </c>
      <c r="B449" s="48"/>
      <c r="C449" s="48" t="s">
        <v>921</v>
      </c>
      <c r="D449" s="29" t="s">
        <v>643</v>
      </c>
      <c r="E449" s="18" t="s">
        <v>1</v>
      </c>
      <c r="F449" s="30">
        <v>1</v>
      </c>
      <c r="G449" s="19">
        <v>722.36</v>
      </c>
      <c r="H449" s="21">
        <f>F449*G449</f>
        <v>722.36</v>
      </c>
    </row>
    <row r="450" spans="1:8" s="7" customFormat="1" ht="12.75">
      <c r="A450" s="18" t="s">
        <v>623</v>
      </c>
      <c r="B450" s="48"/>
      <c r="C450" s="48" t="s">
        <v>921</v>
      </c>
      <c r="D450" s="29" t="s">
        <v>1001</v>
      </c>
      <c r="E450" s="18" t="s">
        <v>1</v>
      </c>
      <c r="F450" s="30">
        <v>1</v>
      </c>
      <c r="G450" s="19">
        <v>204.31</v>
      </c>
      <c r="H450" s="21">
        <f>F450*G450</f>
        <v>204.31</v>
      </c>
    </row>
    <row r="451" spans="1:8" s="7" customFormat="1" ht="25.5">
      <c r="A451" s="18" t="s">
        <v>624</v>
      </c>
      <c r="B451" s="48"/>
      <c r="C451" s="48" t="s">
        <v>921</v>
      </c>
      <c r="D451" s="29" t="s">
        <v>644</v>
      </c>
      <c r="E451" s="18" t="s">
        <v>1</v>
      </c>
      <c r="F451" s="30">
        <v>4</v>
      </c>
      <c r="G451" s="19">
        <v>226.13</v>
      </c>
      <c r="H451" s="21">
        <f>F451*G451</f>
        <v>904.52</v>
      </c>
    </row>
    <row r="452" spans="1:8" s="7" customFormat="1" ht="25.5">
      <c r="A452" s="27" t="s">
        <v>718</v>
      </c>
      <c r="B452" s="27"/>
      <c r="C452" s="27"/>
      <c r="D452" s="24" t="s">
        <v>793</v>
      </c>
      <c r="E452" s="16"/>
      <c r="F452" s="28"/>
      <c r="G452" s="32"/>
      <c r="H452" s="17">
        <f>SUM(H453:H462)</f>
        <v>31961.370999999999</v>
      </c>
    </row>
    <row r="453" spans="1:8" s="7" customFormat="1" ht="25.5">
      <c r="A453" s="18" t="s">
        <v>635</v>
      </c>
      <c r="B453" s="48">
        <v>68070</v>
      </c>
      <c r="C453" s="48" t="s">
        <v>902</v>
      </c>
      <c r="D453" s="29" t="s">
        <v>646</v>
      </c>
      <c r="E453" s="18" t="s">
        <v>2</v>
      </c>
      <c r="F453" s="30">
        <v>3</v>
      </c>
      <c r="G453" s="19">
        <v>69.39</v>
      </c>
      <c r="H453" s="21">
        <f t="shared" ref="H453:H462" si="21">F453*G453</f>
        <v>208.17000000000002</v>
      </c>
    </row>
    <row r="454" spans="1:8" s="7" customFormat="1" ht="12.75">
      <c r="A454" s="18" t="s">
        <v>639</v>
      </c>
      <c r="B454" s="48"/>
      <c r="C454" s="48" t="s">
        <v>921</v>
      </c>
      <c r="D454" s="29" t="s">
        <v>647</v>
      </c>
      <c r="E454" s="18" t="s">
        <v>1</v>
      </c>
      <c r="F454" s="30">
        <v>4</v>
      </c>
      <c r="G454" s="19">
        <v>28.04</v>
      </c>
      <c r="H454" s="21">
        <f t="shared" si="21"/>
        <v>112.16</v>
      </c>
    </row>
    <row r="455" spans="1:8" s="7" customFormat="1" ht="12.75">
      <c r="A455" s="18" t="s">
        <v>636</v>
      </c>
      <c r="B455" s="48"/>
      <c r="C455" s="48" t="s">
        <v>921</v>
      </c>
      <c r="D455" s="29" t="s">
        <v>648</v>
      </c>
      <c r="E455" s="18" t="s">
        <v>1</v>
      </c>
      <c r="F455" s="30">
        <v>48</v>
      </c>
      <c r="G455" s="19">
        <v>16.98</v>
      </c>
      <c r="H455" s="21">
        <f t="shared" si="21"/>
        <v>815.04</v>
      </c>
    </row>
    <row r="456" spans="1:8" s="7" customFormat="1" ht="25.5">
      <c r="A456" s="18" t="s">
        <v>640</v>
      </c>
      <c r="B456" s="48"/>
      <c r="C456" s="48" t="s">
        <v>921</v>
      </c>
      <c r="D456" s="29" t="s">
        <v>649</v>
      </c>
      <c r="E456" s="18" t="s">
        <v>1</v>
      </c>
      <c r="F456" s="30">
        <v>1</v>
      </c>
      <c r="G456" s="19">
        <v>254.42</v>
      </c>
      <c r="H456" s="21">
        <f t="shared" si="21"/>
        <v>254.42</v>
      </c>
    </row>
    <row r="457" spans="1:8" s="7" customFormat="1" ht="12.75">
      <c r="A457" s="18" t="s">
        <v>637</v>
      </c>
      <c r="B457" s="48" t="s">
        <v>1002</v>
      </c>
      <c r="C457" s="57" t="s">
        <v>902</v>
      </c>
      <c r="D457" s="29" t="s">
        <v>650</v>
      </c>
      <c r="E457" s="18" t="s">
        <v>3</v>
      </c>
      <c r="F457" s="30">
        <v>43.95</v>
      </c>
      <c r="G457" s="19">
        <v>3.54</v>
      </c>
      <c r="H457" s="21">
        <f t="shared" si="21"/>
        <v>155.583</v>
      </c>
    </row>
    <row r="458" spans="1:8" s="7" customFormat="1" ht="12.75">
      <c r="A458" s="18" t="s">
        <v>1051</v>
      </c>
      <c r="B458" s="50">
        <v>68069</v>
      </c>
      <c r="C458" s="50" t="s">
        <v>902</v>
      </c>
      <c r="D458" s="29" t="s">
        <v>651</v>
      </c>
      <c r="E458" s="18" t="s">
        <v>1</v>
      </c>
      <c r="F458" s="30">
        <v>16</v>
      </c>
      <c r="G458" s="19">
        <v>62.24</v>
      </c>
      <c r="H458" s="21">
        <f t="shared" si="21"/>
        <v>995.84</v>
      </c>
    </row>
    <row r="459" spans="1:8" s="7" customFormat="1" ht="12.75">
      <c r="A459" s="18" t="s">
        <v>1052</v>
      </c>
      <c r="B459" s="50">
        <v>72251</v>
      </c>
      <c r="C459" s="50" t="s">
        <v>902</v>
      </c>
      <c r="D459" s="29" t="s">
        <v>652</v>
      </c>
      <c r="E459" s="18" t="s">
        <v>2</v>
      </c>
      <c r="F459" s="30">
        <v>65</v>
      </c>
      <c r="G459" s="19">
        <v>17.21</v>
      </c>
      <c r="H459" s="21">
        <f t="shared" si="21"/>
        <v>1118.6500000000001</v>
      </c>
    </row>
    <row r="460" spans="1:8" s="7" customFormat="1" ht="12.75">
      <c r="A460" s="18" t="s">
        <v>1053</v>
      </c>
      <c r="B460" s="50">
        <v>72253</v>
      </c>
      <c r="C460" s="50" t="s">
        <v>902</v>
      </c>
      <c r="D460" s="29" t="s">
        <v>893</v>
      </c>
      <c r="E460" s="18" t="s">
        <v>2</v>
      </c>
      <c r="F460" s="30">
        <v>264.60000000000002</v>
      </c>
      <c r="G460" s="19">
        <v>33.979999999999997</v>
      </c>
      <c r="H460" s="21">
        <f t="shared" si="21"/>
        <v>8991.1080000000002</v>
      </c>
    </row>
    <row r="461" spans="1:8" s="7" customFormat="1" ht="12.75">
      <c r="A461" s="18" t="s">
        <v>1054</v>
      </c>
      <c r="B461" s="50">
        <v>72254</v>
      </c>
      <c r="C461" s="50" t="s">
        <v>902</v>
      </c>
      <c r="D461" s="29" t="s">
        <v>894</v>
      </c>
      <c r="E461" s="18" t="s">
        <v>2</v>
      </c>
      <c r="F461" s="30">
        <v>308</v>
      </c>
      <c r="G461" s="19">
        <v>48.04</v>
      </c>
      <c r="H461" s="21">
        <f t="shared" si="21"/>
        <v>14796.32</v>
      </c>
    </row>
    <row r="462" spans="1:8" s="7" customFormat="1" ht="25.5">
      <c r="A462" s="18" t="s">
        <v>1055</v>
      </c>
      <c r="B462" s="48"/>
      <c r="C462" s="48" t="s">
        <v>921</v>
      </c>
      <c r="D462" s="29" t="s">
        <v>653</v>
      </c>
      <c r="E462" s="18" t="s">
        <v>1</v>
      </c>
      <c r="F462" s="30">
        <v>16</v>
      </c>
      <c r="G462" s="19">
        <v>282.13</v>
      </c>
      <c r="H462" s="21">
        <f t="shared" si="21"/>
        <v>4514.08</v>
      </c>
    </row>
    <row r="463" spans="1:8" s="7" customFormat="1" ht="12.75">
      <c r="A463" s="27" t="s">
        <v>719</v>
      </c>
      <c r="B463" s="27"/>
      <c r="C463" s="27"/>
      <c r="D463" s="24" t="s">
        <v>794</v>
      </c>
      <c r="E463" s="16"/>
      <c r="F463" s="28"/>
      <c r="G463" s="32"/>
      <c r="H463" s="17">
        <f>SUM(H464,H473)</f>
        <v>88496.525699999998</v>
      </c>
    </row>
    <row r="464" spans="1:8" s="7" customFormat="1" ht="12.75">
      <c r="A464" s="27" t="s">
        <v>645</v>
      </c>
      <c r="B464" s="27"/>
      <c r="C464" s="27"/>
      <c r="D464" s="24" t="s">
        <v>795</v>
      </c>
      <c r="E464" s="16"/>
      <c r="F464" s="28"/>
      <c r="G464" s="32"/>
      <c r="H464" s="17">
        <f>SUM(H465:H472)</f>
        <v>56836.872799999997</v>
      </c>
    </row>
    <row r="465" spans="1:8" s="7" customFormat="1" ht="38.25">
      <c r="A465" s="18" t="s">
        <v>1056</v>
      </c>
      <c r="B465" s="57" t="s">
        <v>1003</v>
      </c>
      <c r="C465" s="57" t="s">
        <v>903</v>
      </c>
      <c r="D465" s="29" t="s">
        <v>811</v>
      </c>
      <c r="E465" s="18" t="s">
        <v>1</v>
      </c>
      <c r="F465" s="30">
        <v>1</v>
      </c>
      <c r="G465" s="19">
        <v>2555.6999999999998</v>
      </c>
      <c r="H465" s="21">
        <f t="shared" ref="H465:H472" si="22">F465*G465</f>
        <v>2555.6999999999998</v>
      </c>
    </row>
    <row r="466" spans="1:8" s="7" customFormat="1" ht="25.5">
      <c r="A466" s="18" t="s">
        <v>1057</v>
      </c>
      <c r="B466" s="48" t="s">
        <v>1004</v>
      </c>
      <c r="C466" s="48" t="s">
        <v>903</v>
      </c>
      <c r="D466" s="29" t="s">
        <v>654</v>
      </c>
      <c r="E466" s="18" t="s">
        <v>0</v>
      </c>
      <c r="F466" s="30">
        <v>64.13</v>
      </c>
      <c r="G466" s="19">
        <v>251.38</v>
      </c>
      <c r="H466" s="21">
        <f t="shared" si="22"/>
        <v>16120.999399999999</v>
      </c>
    </row>
    <row r="467" spans="1:8" s="7" customFormat="1" ht="25.5">
      <c r="A467" s="18" t="s">
        <v>1058</v>
      </c>
      <c r="B467" s="48" t="s">
        <v>1004</v>
      </c>
      <c r="C467" s="48" t="s">
        <v>903</v>
      </c>
      <c r="D467" s="29" t="s">
        <v>655</v>
      </c>
      <c r="E467" s="18" t="s">
        <v>0</v>
      </c>
      <c r="F467" s="30">
        <v>52.72</v>
      </c>
      <c r="G467" s="19">
        <v>251.38</v>
      </c>
      <c r="H467" s="21">
        <f t="shared" si="22"/>
        <v>13252.7536</v>
      </c>
    </row>
    <row r="468" spans="1:8" s="7" customFormat="1" ht="12.75">
      <c r="A468" s="18" t="s">
        <v>1059</v>
      </c>
      <c r="B468" s="48" t="s">
        <v>1005</v>
      </c>
      <c r="C468" s="48" t="s">
        <v>903</v>
      </c>
      <c r="D468" s="29" t="s">
        <v>656</v>
      </c>
      <c r="E468" s="18" t="s">
        <v>0</v>
      </c>
      <c r="F468" s="30">
        <v>51.18</v>
      </c>
      <c r="G468" s="19">
        <v>138.08000000000001</v>
      </c>
      <c r="H468" s="21">
        <f t="shared" si="22"/>
        <v>7066.934400000001</v>
      </c>
    </row>
    <row r="469" spans="1:8" s="7" customFormat="1" ht="12.75">
      <c r="A469" s="18" t="s">
        <v>1060</v>
      </c>
      <c r="B469" s="48" t="s">
        <v>1006</v>
      </c>
      <c r="C469" s="57" t="s">
        <v>903</v>
      </c>
      <c r="D469" s="29" t="s">
        <v>812</v>
      </c>
      <c r="E469" s="18" t="s">
        <v>0</v>
      </c>
      <c r="F469" s="30">
        <v>8.64</v>
      </c>
      <c r="G469" s="19">
        <v>144.26</v>
      </c>
      <c r="H469" s="21">
        <f t="shared" si="22"/>
        <v>1246.4064000000001</v>
      </c>
    </row>
    <row r="470" spans="1:8" s="7" customFormat="1" ht="25.5">
      <c r="A470" s="18" t="s">
        <v>1061</v>
      </c>
      <c r="B470" s="48" t="s">
        <v>1007</v>
      </c>
      <c r="C470" s="51" t="s">
        <v>903</v>
      </c>
      <c r="D470" s="29" t="s">
        <v>797</v>
      </c>
      <c r="E470" s="18" t="s">
        <v>2</v>
      </c>
      <c r="F470" s="30">
        <v>144.94999999999999</v>
      </c>
      <c r="G470" s="19">
        <v>64.819999999999993</v>
      </c>
      <c r="H470" s="21">
        <f t="shared" si="22"/>
        <v>9395.6589999999978</v>
      </c>
    </row>
    <row r="471" spans="1:8" s="7" customFormat="1" ht="25.5">
      <c r="A471" s="18" t="s">
        <v>1062</v>
      </c>
      <c r="B471" s="47">
        <v>95573</v>
      </c>
      <c r="C471" s="51" t="s">
        <v>903</v>
      </c>
      <c r="D471" s="29" t="s">
        <v>657</v>
      </c>
      <c r="E471" s="18" t="s">
        <v>1</v>
      </c>
      <c r="F471" s="30">
        <v>239</v>
      </c>
      <c r="G471" s="19">
        <v>29.72</v>
      </c>
      <c r="H471" s="21">
        <f t="shared" si="22"/>
        <v>7103.08</v>
      </c>
    </row>
    <row r="472" spans="1:8" s="7" customFormat="1" ht="25.5">
      <c r="A472" s="18" t="s">
        <v>1063</v>
      </c>
      <c r="B472" s="48"/>
      <c r="C472" s="48" t="s">
        <v>921</v>
      </c>
      <c r="D472" s="29" t="s">
        <v>658</v>
      </c>
      <c r="E472" s="18" t="s">
        <v>1</v>
      </c>
      <c r="F472" s="30">
        <v>2</v>
      </c>
      <c r="G472" s="19">
        <v>47.67</v>
      </c>
      <c r="H472" s="21">
        <f t="shared" si="22"/>
        <v>95.34</v>
      </c>
    </row>
    <row r="473" spans="1:8" s="7" customFormat="1" ht="12.75">
      <c r="A473" s="27" t="s">
        <v>638</v>
      </c>
      <c r="B473" s="27"/>
      <c r="C473" s="27"/>
      <c r="D473" s="24" t="s">
        <v>796</v>
      </c>
      <c r="E473" s="16"/>
      <c r="F473" s="28"/>
      <c r="G473" s="32"/>
      <c r="H473" s="17">
        <f>SUM(H474:H485)</f>
        <v>31659.652899999997</v>
      </c>
    </row>
    <row r="474" spans="1:8" s="7" customFormat="1" ht="12.75">
      <c r="A474" s="18" t="s">
        <v>1064</v>
      </c>
      <c r="B474" s="48"/>
      <c r="C474" s="48" t="s">
        <v>921</v>
      </c>
      <c r="D474" s="29" t="s">
        <v>659</v>
      </c>
      <c r="E474" s="18" t="s">
        <v>1</v>
      </c>
      <c r="F474" s="30">
        <v>2</v>
      </c>
      <c r="G474" s="19">
        <v>292.14999999999998</v>
      </c>
      <c r="H474" s="21">
        <f t="shared" ref="H474:H485" si="23">F474*G474</f>
        <v>584.29999999999995</v>
      </c>
    </row>
    <row r="475" spans="1:8" s="7" customFormat="1" ht="12.75">
      <c r="A475" s="18" t="s">
        <v>1065</v>
      </c>
      <c r="B475" s="48"/>
      <c r="C475" s="48" t="s">
        <v>921</v>
      </c>
      <c r="D475" s="29" t="s">
        <v>660</v>
      </c>
      <c r="E475" s="18" t="s">
        <v>1</v>
      </c>
      <c r="F475" s="30">
        <v>1</v>
      </c>
      <c r="G475" s="19">
        <v>214.86</v>
      </c>
      <c r="H475" s="21">
        <f t="shared" si="23"/>
        <v>214.86</v>
      </c>
    </row>
    <row r="476" spans="1:8" s="7" customFormat="1" ht="12.75">
      <c r="A476" s="18" t="s">
        <v>1066</v>
      </c>
      <c r="B476" s="48"/>
      <c r="C476" s="48" t="s">
        <v>921</v>
      </c>
      <c r="D476" s="29" t="s">
        <v>661</v>
      </c>
      <c r="E476" s="18" t="s">
        <v>1</v>
      </c>
      <c r="F476" s="30">
        <v>1</v>
      </c>
      <c r="G476" s="19">
        <v>369.44</v>
      </c>
      <c r="H476" s="21">
        <f t="shared" si="23"/>
        <v>369.44</v>
      </c>
    </row>
    <row r="477" spans="1:8" s="7" customFormat="1" ht="12.75">
      <c r="A477" s="18" t="s">
        <v>1067</v>
      </c>
      <c r="B477" s="48"/>
      <c r="C477" s="48" t="s">
        <v>921</v>
      </c>
      <c r="D477" s="29" t="s">
        <v>662</v>
      </c>
      <c r="E477" s="18" t="s">
        <v>1</v>
      </c>
      <c r="F477" s="30">
        <v>1</v>
      </c>
      <c r="G477" s="19">
        <v>307.60000000000002</v>
      </c>
      <c r="H477" s="21">
        <f t="shared" si="23"/>
        <v>307.60000000000002</v>
      </c>
    </row>
    <row r="478" spans="1:8" s="7" customFormat="1" ht="25.5">
      <c r="A478" s="18" t="s">
        <v>1068</v>
      </c>
      <c r="B478" s="60">
        <v>73665</v>
      </c>
      <c r="C478" s="48" t="s">
        <v>902</v>
      </c>
      <c r="D478" s="29" t="s">
        <v>663</v>
      </c>
      <c r="E478" s="18" t="s">
        <v>2</v>
      </c>
      <c r="F478" s="30">
        <v>9</v>
      </c>
      <c r="G478" s="19">
        <v>68.459999999999994</v>
      </c>
      <c r="H478" s="21">
        <f t="shared" si="23"/>
        <v>616.14</v>
      </c>
    </row>
    <row r="479" spans="1:8" s="7" customFormat="1" ht="12.75">
      <c r="A479" s="18" t="s">
        <v>1069</v>
      </c>
      <c r="B479" s="60">
        <v>84863</v>
      </c>
      <c r="C479" s="48" t="s">
        <v>902</v>
      </c>
      <c r="D479" s="29" t="s">
        <v>664</v>
      </c>
      <c r="E479" s="18" t="s">
        <v>2</v>
      </c>
      <c r="F479" s="30">
        <v>6.97</v>
      </c>
      <c r="G479" s="19">
        <v>107.71</v>
      </c>
      <c r="H479" s="21">
        <f t="shared" si="23"/>
        <v>750.73869999999988</v>
      </c>
    </row>
    <row r="480" spans="1:8" s="7" customFormat="1" ht="38.25">
      <c r="A480" s="18" t="s">
        <v>1070</v>
      </c>
      <c r="B480" s="61"/>
      <c r="C480" s="61" t="s">
        <v>921</v>
      </c>
      <c r="D480" s="29" t="s">
        <v>665</v>
      </c>
      <c r="E480" s="18" t="s">
        <v>4</v>
      </c>
      <c r="F480" s="30">
        <v>1702.3</v>
      </c>
      <c r="G480" s="19">
        <v>5.77</v>
      </c>
      <c r="H480" s="21">
        <f t="shared" si="23"/>
        <v>9822.2709999999988</v>
      </c>
    </row>
    <row r="481" spans="1:8" s="7" customFormat="1" ht="25.5">
      <c r="A481" s="18" t="s">
        <v>1071</v>
      </c>
      <c r="B481" s="61"/>
      <c r="C481" s="61" t="s">
        <v>921</v>
      </c>
      <c r="D481" s="29" t="s">
        <v>666</v>
      </c>
      <c r="E481" s="18" t="s">
        <v>1</v>
      </c>
      <c r="F481" s="30">
        <v>1</v>
      </c>
      <c r="G481" s="19">
        <v>550.28</v>
      </c>
      <c r="H481" s="21">
        <f t="shared" si="23"/>
        <v>550.28</v>
      </c>
    </row>
    <row r="482" spans="1:8" s="7" customFormat="1" ht="25.5">
      <c r="A482" s="18" t="s">
        <v>1072</v>
      </c>
      <c r="B482" s="51" t="s">
        <v>1008</v>
      </c>
      <c r="C482" s="51" t="s">
        <v>903</v>
      </c>
      <c r="D482" s="29" t="s">
        <v>667</v>
      </c>
      <c r="E482" s="18" t="s">
        <v>0</v>
      </c>
      <c r="F482" s="30">
        <v>145.76</v>
      </c>
      <c r="G482" s="19">
        <v>70.489999999999995</v>
      </c>
      <c r="H482" s="21">
        <f t="shared" si="23"/>
        <v>10274.622399999998</v>
      </c>
    </row>
    <row r="483" spans="1:8" s="7" customFormat="1" ht="25.5">
      <c r="A483" s="18" t="s">
        <v>1073</v>
      </c>
      <c r="B483" s="51" t="s">
        <v>1009</v>
      </c>
      <c r="C483" s="51" t="s">
        <v>903</v>
      </c>
      <c r="D483" s="29" t="s">
        <v>668</v>
      </c>
      <c r="E483" s="18" t="s">
        <v>0</v>
      </c>
      <c r="F483" s="30">
        <v>69.08</v>
      </c>
      <c r="G483" s="19">
        <v>53.62</v>
      </c>
      <c r="H483" s="21">
        <f t="shared" si="23"/>
        <v>3704.0695999999998</v>
      </c>
    </row>
    <row r="484" spans="1:8" s="7" customFormat="1" ht="25.5">
      <c r="A484" s="18" t="s">
        <v>1074</v>
      </c>
      <c r="B484" s="51">
        <v>79460</v>
      </c>
      <c r="C484" s="51" t="s">
        <v>902</v>
      </c>
      <c r="D484" s="29" t="s">
        <v>669</v>
      </c>
      <c r="E484" s="18" t="s">
        <v>0</v>
      </c>
      <c r="F484" s="30">
        <v>69.08</v>
      </c>
      <c r="G484" s="19">
        <v>53.62</v>
      </c>
      <c r="H484" s="21">
        <f t="shared" si="23"/>
        <v>3704.0695999999998</v>
      </c>
    </row>
    <row r="485" spans="1:8" s="7" customFormat="1" ht="25.5">
      <c r="A485" s="18" t="s">
        <v>1075</v>
      </c>
      <c r="B485" s="51" t="s">
        <v>1010</v>
      </c>
      <c r="C485" s="51" t="s">
        <v>903</v>
      </c>
      <c r="D485" s="29" t="s">
        <v>670</v>
      </c>
      <c r="E485" s="18" t="s">
        <v>0</v>
      </c>
      <c r="F485" s="30">
        <v>69.08</v>
      </c>
      <c r="G485" s="19">
        <v>11.02</v>
      </c>
      <c r="H485" s="21">
        <f t="shared" si="23"/>
        <v>761.26159999999993</v>
      </c>
    </row>
    <row r="486" spans="1:8" s="7" customFormat="1" ht="12.75">
      <c r="A486" s="27" t="s">
        <v>720</v>
      </c>
      <c r="B486" s="27"/>
      <c r="C486" s="27"/>
      <c r="D486" s="24" t="s">
        <v>798</v>
      </c>
      <c r="E486" s="16"/>
      <c r="F486" s="28"/>
      <c r="G486" s="32"/>
      <c r="H486" s="17">
        <f>SUM(H487:H488)</f>
        <v>4360.6018000000004</v>
      </c>
    </row>
    <row r="487" spans="1:8" s="7" customFormat="1" ht="12.75">
      <c r="A487" s="18" t="s">
        <v>726</v>
      </c>
      <c r="B487" s="51">
        <v>9537</v>
      </c>
      <c r="C487" s="51" t="s">
        <v>902</v>
      </c>
      <c r="D487" s="29" t="s">
        <v>671</v>
      </c>
      <c r="E487" s="18" t="s">
        <v>0</v>
      </c>
      <c r="F487" s="30">
        <v>1514.3</v>
      </c>
      <c r="G487" s="19">
        <v>2.81</v>
      </c>
      <c r="H487" s="21">
        <f>F487*G487</f>
        <v>4255.183</v>
      </c>
    </row>
    <row r="488" spans="1:8" s="7" customFormat="1" ht="30.75" customHeight="1">
      <c r="A488" s="18" t="s">
        <v>730</v>
      </c>
      <c r="B488" s="61"/>
      <c r="C488" s="61" t="s">
        <v>921</v>
      </c>
      <c r="D488" s="29" t="s">
        <v>672</v>
      </c>
      <c r="E488" s="18" t="s">
        <v>0</v>
      </c>
      <c r="F488" s="30">
        <v>0.27</v>
      </c>
      <c r="G488" s="19">
        <v>390.44</v>
      </c>
      <c r="H488" s="21">
        <f>F488*G488</f>
        <v>105.4188</v>
      </c>
    </row>
    <row r="489" spans="1:8" s="9" customFormat="1" ht="15" customHeight="1">
      <c r="A489" s="101" t="s">
        <v>813</v>
      </c>
      <c r="B489" s="101"/>
      <c r="C489" s="101"/>
      <c r="D489" s="101"/>
      <c r="E489" s="101"/>
      <c r="F489" s="101"/>
      <c r="G489" s="101"/>
      <c r="H489" s="102">
        <f>SUM(H11,H17,H31,H65,H90,H103,H156,H165,H168,H181,H203,H212,H247,H257,H282,H313,H324,H349,H414,H446,H452,H463,H486)</f>
        <v>1776737.2250999997</v>
      </c>
    </row>
    <row r="490" spans="1:8">
      <c r="A490" s="101"/>
      <c r="B490" s="101"/>
      <c r="C490" s="101"/>
      <c r="D490" s="101"/>
      <c r="E490" s="101"/>
      <c r="F490" s="101"/>
      <c r="G490" s="101"/>
      <c r="H490" s="102"/>
    </row>
    <row r="491" spans="1:8">
      <c r="A491" s="33"/>
      <c r="B491" s="62"/>
      <c r="C491" s="62"/>
      <c r="D491" s="34"/>
      <c r="E491" s="35"/>
      <c r="F491" s="36"/>
      <c r="G491" s="37"/>
    </row>
    <row r="492" spans="1:8">
      <c r="H492" s="13"/>
    </row>
    <row r="493" spans="1:8">
      <c r="H493" s="13"/>
    </row>
    <row r="494" spans="1:8">
      <c r="H494" s="13"/>
    </row>
    <row r="495" spans="1:8">
      <c r="H495" s="13"/>
    </row>
    <row r="496" spans="1:8">
      <c r="H496" s="13"/>
    </row>
    <row r="497" spans="8:8">
      <c r="H497" s="13"/>
    </row>
    <row r="498" spans="8:8">
      <c r="H498" s="13"/>
    </row>
    <row r="499" spans="8:8">
      <c r="H499" s="13"/>
    </row>
    <row r="500" spans="8:8">
      <c r="H500" s="13"/>
    </row>
    <row r="501" spans="8:8">
      <c r="H501" s="13"/>
    </row>
    <row r="502" spans="8:8">
      <c r="H502" s="13"/>
    </row>
    <row r="503" spans="8:8">
      <c r="H503" s="13"/>
    </row>
    <row r="504" spans="8:8">
      <c r="H504" s="13"/>
    </row>
    <row r="505" spans="8:8">
      <c r="H505" s="13"/>
    </row>
    <row r="506" spans="8:8">
      <c r="H506" s="13"/>
    </row>
    <row r="507" spans="8:8">
      <c r="H507" s="13"/>
    </row>
    <row r="508" spans="8:8">
      <c r="H508" s="13"/>
    </row>
    <row r="509" spans="8:8">
      <c r="H509" s="13"/>
    </row>
    <row r="510" spans="8:8">
      <c r="H510" s="13"/>
    </row>
    <row r="511" spans="8:8">
      <c r="H511" s="13"/>
    </row>
    <row r="512" spans="8:8">
      <c r="H512" s="13"/>
    </row>
    <row r="513" spans="8:8">
      <c r="H513" s="13"/>
    </row>
    <row r="514" spans="8:8">
      <c r="H514" s="13"/>
    </row>
    <row r="515" spans="8:8">
      <c r="H515" s="13"/>
    </row>
    <row r="516" spans="8:8">
      <c r="H516" s="13"/>
    </row>
    <row r="517" spans="8:8">
      <c r="H517" s="13"/>
    </row>
    <row r="518" spans="8:8">
      <c r="H518" s="13"/>
    </row>
    <row r="519" spans="8:8">
      <c r="H519" s="13"/>
    </row>
    <row r="520" spans="8:8">
      <c r="H520" s="13"/>
    </row>
    <row r="521" spans="8:8">
      <c r="H521" s="13"/>
    </row>
    <row r="522" spans="8:8">
      <c r="H522" s="13"/>
    </row>
    <row r="523" spans="8:8">
      <c r="H523" s="13"/>
    </row>
    <row r="524" spans="8:8">
      <c r="H524" s="13"/>
    </row>
    <row r="525" spans="8:8">
      <c r="H525" s="13"/>
    </row>
    <row r="526" spans="8:8">
      <c r="H526" s="13"/>
    </row>
    <row r="527" spans="8:8">
      <c r="H527" s="13"/>
    </row>
    <row r="528" spans="8:8">
      <c r="H528" s="13"/>
    </row>
    <row r="529" spans="8:8">
      <c r="H529" s="13"/>
    </row>
    <row r="530" spans="8:8">
      <c r="H530" s="13"/>
    </row>
    <row r="531" spans="8:8">
      <c r="H531" s="13"/>
    </row>
    <row r="532" spans="8:8">
      <c r="H532" s="13"/>
    </row>
    <row r="533" spans="8:8">
      <c r="H533" s="13"/>
    </row>
    <row r="534" spans="8:8">
      <c r="H534" s="13"/>
    </row>
    <row r="535" spans="8:8">
      <c r="H535" s="13"/>
    </row>
    <row r="536" spans="8:8">
      <c r="H536" s="13"/>
    </row>
    <row r="537" spans="8:8">
      <c r="H537" s="13"/>
    </row>
    <row r="538" spans="8:8">
      <c r="H538" s="13"/>
    </row>
    <row r="539" spans="8:8">
      <c r="H539" s="13"/>
    </row>
    <row r="540" spans="8:8">
      <c r="H540" s="13"/>
    </row>
    <row r="541" spans="8:8">
      <c r="H541" s="13"/>
    </row>
    <row r="542" spans="8:8">
      <c r="H542" s="13"/>
    </row>
    <row r="543" spans="8:8">
      <c r="H543" s="13"/>
    </row>
    <row r="544" spans="8:8">
      <c r="H544" s="13"/>
    </row>
    <row r="545" spans="8:8">
      <c r="H545" s="13"/>
    </row>
    <row r="546" spans="8:8">
      <c r="H546" s="13"/>
    </row>
    <row r="547" spans="8:8">
      <c r="H547" s="13"/>
    </row>
    <row r="548" spans="8:8">
      <c r="H548" s="13"/>
    </row>
    <row r="549" spans="8:8">
      <c r="H549" s="13"/>
    </row>
    <row r="550" spans="8:8">
      <c r="H550" s="13"/>
    </row>
    <row r="551" spans="8:8">
      <c r="H551" s="13"/>
    </row>
    <row r="552" spans="8:8">
      <c r="H552" s="13"/>
    </row>
    <row r="553" spans="8:8">
      <c r="H553" s="13"/>
    </row>
    <row r="554" spans="8:8">
      <c r="H554" s="13"/>
    </row>
    <row r="555" spans="8:8">
      <c r="H555" s="13"/>
    </row>
    <row r="556" spans="8:8">
      <c r="H556" s="13"/>
    </row>
    <row r="557" spans="8:8">
      <c r="H557" s="13"/>
    </row>
    <row r="558" spans="8:8">
      <c r="H558" s="13"/>
    </row>
    <row r="559" spans="8:8">
      <c r="H559" s="13"/>
    </row>
    <row r="560" spans="8:8">
      <c r="H560" s="13"/>
    </row>
    <row r="561" spans="8:8">
      <c r="H561" s="13"/>
    </row>
    <row r="562" spans="8:8">
      <c r="H562" s="13"/>
    </row>
    <row r="563" spans="8:8">
      <c r="H563" s="13"/>
    </row>
    <row r="564" spans="8:8">
      <c r="H564" s="13"/>
    </row>
    <row r="565" spans="8:8">
      <c r="H565" s="13"/>
    </row>
    <row r="566" spans="8:8">
      <c r="H566" s="13"/>
    </row>
    <row r="567" spans="8:8">
      <c r="H567" s="13"/>
    </row>
    <row r="568" spans="8:8">
      <c r="H568" s="13"/>
    </row>
    <row r="569" spans="8:8">
      <c r="H569" s="13"/>
    </row>
    <row r="570" spans="8:8">
      <c r="H570" s="13"/>
    </row>
    <row r="571" spans="8:8">
      <c r="H571" s="13"/>
    </row>
    <row r="572" spans="8:8">
      <c r="H572" s="13"/>
    </row>
    <row r="573" spans="8:8">
      <c r="H573" s="13"/>
    </row>
    <row r="574" spans="8:8">
      <c r="H574" s="13"/>
    </row>
    <row r="575" spans="8:8">
      <c r="H575" s="13"/>
    </row>
    <row r="576" spans="8:8">
      <c r="H576" s="13"/>
    </row>
    <row r="577" spans="8:8">
      <c r="H577" s="13"/>
    </row>
    <row r="578" spans="8:8">
      <c r="H578" s="13"/>
    </row>
    <row r="579" spans="8:8">
      <c r="H579" s="13"/>
    </row>
    <row r="580" spans="8:8">
      <c r="H580" s="13"/>
    </row>
    <row r="581" spans="8:8">
      <c r="H581" s="13"/>
    </row>
    <row r="582" spans="8:8">
      <c r="H582" s="13"/>
    </row>
    <row r="583" spans="8:8">
      <c r="H583" s="13"/>
    </row>
    <row r="584" spans="8:8">
      <c r="H584" s="13"/>
    </row>
    <row r="585" spans="8:8">
      <c r="H585" s="13"/>
    </row>
    <row r="586" spans="8:8">
      <c r="H586" s="13"/>
    </row>
    <row r="587" spans="8:8">
      <c r="H587" s="13"/>
    </row>
    <row r="588" spans="8:8">
      <c r="H588" s="13"/>
    </row>
    <row r="589" spans="8:8">
      <c r="H589" s="13"/>
    </row>
    <row r="590" spans="8:8">
      <c r="H590" s="13"/>
    </row>
    <row r="591" spans="8:8">
      <c r="H591" s="13"/>
    </row>
    <row r="592" spans="8:8">
      <c r="H592" s="13"/>
    </row>
    <row r="593" spans="8:8">
      <c r="H593" s="13"/>
    </row>
    <row r="594" spans="8:8">
      <c r="H594" s="13"/>
    </row>
    <row r="595" spans="8:8">
      <c r="H595" s="13"/>
    </row>
    <row r="596" spans="8:8">
      <c r="H596" s="13"/>
    </row>
    <row r="597" spans="8:8">
      <c r="H597" s="13"/>
    </row>
    <row r="598" spans="8:8">
      <c r="H598" s="13"/>
    </row>
    <row r="599" spans="8:8">
      <c r="H599" s="13"/>
    </row>
    <row r="600" spans="8:8">
      <c r="H600" s="13"/>
    </row>
    <row r="601" spans="8:8">
      <c r="H601" s="13"/>
    </row>
    <row r="602" spans="8:8">
      <c r="H602" s="13"/>
    </row>
    <row r="603" spans="8:8">
      <c r="H603" s="13"/>
    </row>
    <row r="604" spans="8:8">
      <c r="H604" s="13"/>
    </row>
    <row r="605" spans="8:8">
      <c r="H605" s="13"/>
    </row>
    <row r="606" spans="8:8">
      <c r="H606" s="13"/>
    </row>
    <row r="607" spans="8:8">
      <c r="H607" s="13"/>
    </row>
    <row r="608" spans="8:8">
      <c r="H608" s="13"/>
    </row>
    <row r="609" spans="8:8">
      <c r="H609" s="13"/>
    </row>
    <row r="610" spans="8:8">
      <c r="H610" s="13"/>
    </row>
    <row r="611" spans="8:8">
      <c r="H611" s="13"/>
    </row>
    <row r="612" spans="8:8">
      <c r="H612" s="13"/>
    </row>
    <row r="613" spans="8:8">
      <c r="H613" s="13"/>
    </row>
    <row r="614" spans="8:8">
      <c r="H614" s="13"/>
    </row>
    <row r="615" spans="8:8">
      <c r="H615" s="13"/>
    </row>
    <row r="616" spans="8:8">
      <c r="H616" s="13"/>
    </row>
    <row r="617" spans="8:8">
      <c r="H617" s="13"/>
    </row>
    <row r="618" spans="8:8">
      <c r="H618" s="13"/>
    </row>
    <row r="619" spans="8:8">
      <c r="H619" s="13"/>
    </row>
    <row r="620" spans="8:8">
      <c r="H620" s="13"/>
    </row>
    <row r="621" spans="8:8">
      <c r="H621" s="13"/>
    </row>
    <row r="622" spans="8:8">
      <c r="H622" s="13"/>
    </row>
    <row r="623" spans="8:8">
      <c r="H623" s="13"/>
    </row>
    <row r="624" spans="8:8">
      <c r="H624" s="13"/>
    </row>
    <row r="625" spans="8:8">
      <c r="H625" s="13"/>
    </row>
    <row r="626" spans="8:8">
      <c r="H626" s="13"/>
    </row>
    <row r="627" spans="8:8">
      <c r="H627" s="13"/>
    </row>
    <row r="628" spans="8:8">
      <c r="H628" s="13"/>
    </row>
    <row r="629" spans="8:8">
      <c r="H629" s="13"/>
    </row>
    <row r="630" spans="8:8">
      <c r="H630" s="13"/>
    </row>
    <row r="631" spans="8:8">
      <c r="H631" s="13"/>
    </row>
    <row r="632" spans="8:8">
      <c r="H632" s="13"/>
    </row>
    <row r="633" spans="8:8">
      <c r="H633" s="13"/>
    </row>
    <row r="634" spans="8:8">
      <c r="H634" s="13"/>
    </row>
    <row r="635" spans="8:8">
      <c r="H635" s="13"/>
    </row>
    <row r="636" spans="8:8">
      <c r="H636" s="13"/>
    </row>
    <row r="637" spans="8:8">
      <c r="H637" s="13"/>
    </row>
    <row r="638" spans="8:8">
      <c r="H638" s="13"/>
    </row>
    <row r="639" spans="8:8">
      <c r="H639" s="13"/>
    </row>
    <row r="640" spans="8:8">
      <c r="H640" s="13"/>
    </row>
    <row r="641" spans="8:8">
      <c r="H641" s="13"/>
    </row>
    <row r="642" spans="8:8">
      <c r="H642" s="13"/>
    </row>
    <row r="643" spans="8:8">
      <c r="H643" s="13"/>
    </row>
    <row r="644" spans="8:8">
      <c r="H644" s="13"/>
    </row>
    <row r="645" spans="8:8">
      <c r="H645" s="13"/>
    </row>
    <row r="646" spans="8:8">
      <c r="H646" s="13"/>
    </row>
    <row r="647" spans="8:8">
      <c r="H647" s="13"/>
    </row>
    <row r="648" spans="8:8">
      <c r="H648" s="13"/>
    </row>
    <row r="649" spans="8:8">
      <c r="H649" s="13"/>
    </row>
    <row r="650" spans="8:8">
      <c r="H650" s="13"/>
    </row>
    <row r="651" spans="8:8">
      <c r="H651" s="13"/>
    </row>
    <row r="652" spans="8:8">
      <c r="H652" s="13"/>
    </row>
    <row r="653" spans="8:8">
      <c r="H653" s="13"/>
    </row>
    <row r="654" spans="8:8">
      <c r="H654" s="13"/>
    </row>
    <row r="655" spans="8:8">
      <c r="H655" s="13"/>
    </row>
    <row r="656" spans="8:8">
      <c r="H656" s="13"/>
    </row>
    <row r="657" spans="8:8">
      <c r="H657" s="13"/>
    </row>
    <row r="658" spans="8:8">
      <c r="H658" s="13"/>
    </row>
    <row r="659" spans="8:8">
      <c r="H659" s="13"/>
    </row>
    <row r="660" spans="8:8">
      <c r="H660" s="13"/>
    </row>
    <row r="661" spans="8:8">
      <c r="H661" s="13"/>
    </row>
    <row r="662" spans="8:8">
      <c r="H662" s="13"/>
    </row>
    <row r="663" spans="8:8">
      <c r="H663" s="13"/>
    </row>
    <row r="664" spans="8:8">
      <c r="H664" s="13"/>
    </row>
    <row r="665" spans="8:8">
      <c r="H665" s="13"/>
    </row>
    <row r="666" spans="8:8">
      <c r="H666" s="13"/>
    </row>
    <row r="667" spans="8:8">
      <c r="H667" s="13"/>
    </row>
    <row r="668" spans="8:8">
      <c r="H668" s="13"/>
    </row>
    <row r="669" spans="8:8">
      <c r="H669" s="13"/>
    </row>
    <row r="670" spans="8:8">
      <c r="H670" s="13"/>
    </row>
    <row r="671" spans="8:8">
      <c r="H671" s="13"/>
    </row>
    <row r="672" spans="8:8">
      <c r="H672" s="13"/>
    </row>
    <row r="673" spans="8:8">
      <c r="H673" s="13"/>
    </row>
    <row r="674" spans="8:8">
      <c r="H674" s="13"/>
    </row>
    <row r="675" spans="8:8">
      <c r="H675" s="13"/>
    </row>
    <row r="676" spans="8:8">
      <c r="H676" s="13"/>
    </row>
    <row r="677" spans="8:8">
      <c r="H677" s="13"/>
    </row>
    <row r="678" spans="8:8">
      <c r="H678" s="13"/>
    </row>
    <row r="679" spans="8:8">
      <c r="H679" s="13"/>
    </row>
    <row r="680" spans="8:8">
      <c r="H680" s="13"/>
    </row>
    <row r="681" spans="8:8">
      <c r="H681" s="13"/>
    </row>
    <row r="682" spans="8:8">
      <c r="H682" s="13"/>
    </row>
    <row r="683" spans="8:8">
      <c r="H683" s="13"/>
    </row>
    <row r="684" spans="8:8">
      <c r="H684" s="13"/>
    </row>
    <row r="685" spans="8:8">
      <c r="H685" s="13"/>
    </row>
    <row r="686" spans="8:8">
      <c r="H686" s="13"/>
    </row>
    <row r="687" spans="8:8">
      <c r="H687" s="13"/>
    </row>
    <row r="688" spans="8:8">
      <c r="H688" s="13"/>
    </row>
    <row r="689" spans="8:8">
      <c r="H689" s="13"/>
    </row>
    <row r="690" spans="8:8">
      <c r="H690" s="13"/>
    </row>
    <row r="691" spans="8:8">
      <c r="H691" s="13"/>
    </row>
    <row r="692" spans="8:8">
      <c r="H692" s="13"/>
    </row>
    <row r="693" spans="8:8">
      <c r="H693" s="13"/>
    </row>
    <row r="694" spans="8:8">
      <c r="H694" s="13"/>
    </row>
    <row r="695" spans="8:8">
      <c r="H695" s="13"/>
    </row>
    <row r="696" spans="8:8">
      <c r="H696" s="13"/>
    </row>
    <row r="697" spans="8:8">
      <c r="H697" s="13"/>
    </row>
    <row r="698" spans="8:8">
      <c r="H698" s="13"/>
    </row>
    <row r="699" spans="8:8">
      <c r="H699" s="13"/>
    </row>
    <row r="700" spans="8:8">
      <c r="H700" s="13"/>
    </row>
    <row r="701" spans="8:8">
      <c r="H701" s="13"/>
    </row>
    <row r="702" spans="8:8">
      <c r="H702" s="13"/>
    </row>
    <row r="703" spans="8:8">
      <c r="H703" s="13"/>
    </row>
    <row r="704" spans="8:8">
      <c r="H704" s="13"/>
    </row>
    <row r="705" spans="8:8">
      <c r="H705" s="13"/>
    </row>
    <row r="706" spans="8:8">
      <c r="H706" s="13"/>
    </row>
    <row r="707" spans="8:8">
      <c r="H707" s="13"/>
    </row>
    <row r="708" spans="8:8">
      <c r="H708" s="13"/>
    </row>
    <row r="709" spans="8:8">
      <c r="H709" s="13"/>
    </row>
    <row r="710" spans="8:8">
      <c r="H710" s="13"/>
    </row>
    <row r="711" spans="8:8">
      <c r="H711" s="13"/>
    </row>
    <row r="712" spans="8:8">
      <c r="H712" s="13"/>
    </row>
    <row r="713" spans="8:8">
      <c r="H713" s="13"/>
    </row>
    <row r="714" spans="8:8">
      <c r="H714" s="13"/>
    </row>
    <row r="715" spans="8:8">
      <c r="H715" s="13"/>
    </row>
    <row r="716" spans="8:8">
      <c r="H716" s="13"/>
    </row>
    <row r="717" spans="8:8">
      <c r="H717" s="13"/>
    </row>
    <row r="718" spans="8:8">
      <c r="H718" s="13"/>
    </row>
    <row r="719" spans="8:8">
      <c r="H719" s="13"/>
    </row>
    <row r="720" spans="8:8">
      <c r="H720" s="13"/>
    </row>
    <row r="721" spans="8:8">
      <c r="H721" s="13"/>
    </row>
    <row r="722" spans="8:8">
      <c r="H722" s="13"/>
    </row>
    <row r="723" spans="8:8">
      <c r="H723" s="13"/>
    </row>
    <row r="724" spans="8:8">
      <c r="H724" s="13"/>
    </row>
    <row r="725" spans="8:8">
      <c r="H725" s="13"/>
    </row>
    <row r="726" spans="8:8">
      <c r="H726" s="13"/>
    </row>
    <row r="727" spans="8:8">
      <c r="H727" s="13"/>
    </row>
    <row r="728" spans="8:8">
      <c r="H728" s="13"/>
    </row>
    <row r="729" spans="8:8">
      <c r="H729" s="13"/>
    </row>
    <row r="730" spans="8:8">
      <c r="H730" s="13"/>
    </row>
    <row r="731" spans="8:8">
      <c r="H731" s="13"/>
    </row>
    <row r="732" spans="8:8">
      <c r="H732" s="13"/>
    </row>
    <row r="733" spans="8:8">
      <c r="H733" s="13"/>
    </row>
    <row r="734" spans="8:8">
      <c r="H734" s="13"/>
    </row>
    <row r="735" spans="8:8">
      <c r="H735" s="13"/>
    </row>
    <row r="736" spans="8:8">
      <c r="H736" s="13"/>
    </row>
    <row r="737" spans="8:8">
      <c r="H737" s="13"/>
    </row>
    <row r="738" spans="8:8">
      <c r="H738" s="13"/>
    </row>
    <row r="739" spans="8:8">
      <c r="H739" s="13"/>
    </row>
    <row r="740" spans="8:8">
      <c r="H740" s="13"/>
    </row>
    <row r="741" spans="8:8">
      <c r="H741" s="13"/>
    </row>
    <row r="742" spans="8:8">
      <c r="H742" s="13"/>
    </row>
    <row r="743" spans="8:8">
      <c r="H743" s="13"/>
    </row>
    <row r="744" spans="8:8">
      <c r="H744" s="13"/>
    </row>
    <row r="745" spans="8:8">
      <c r="H745" s="13"/>
    </row>
    <row r="746" spans="8:8">
      <c r="H746" s="13"/>
    </row>
    <row r="747" spans="8:8">
      <c r="H747" s="13"/>
    </row>
    <row r="748" spans="8:8">
      <c r="H748" s="13"/>
    </row>
    <row r="749" spans="8:8">
      <c r="H749" s="13"/>
    </row>
    <row r="750" spans="8:8">
      <c r="H750" s="13"/>
    </row>
    <row r="751" spans="8:8">
      <c r="H751" s="13"/>
    </row>
    <row r="752" spans="8:8">
      <c r="H752" s="13"/>
    </row>
    <row r="753" spans="8:8">
      <c r="H753" s="13"/>
    </row>
    <row r="754" spans="8:8">
      <c r="H754" s="13"/>
    </row>
    <row r="755" spans="8:8">
      <c r="H755" s="13"/>
    </row>
    <row r="756" spans="8:8">
      <c r="H756" s="13"/>
    </row>
    <row r="757" spans="8:8">
      <c r="H757" s="13"/>
    </row>
    <row r="758" spans="8:8">
      <c r="H758" s="13"/>
    </row>
    <row r="759" spans="8:8">
      <c r="H759" s="13"/>
    </row>
    <row r="760" spans="8:8">
      <c r="H760" s="13"/>
    </row>
    <row r="761" spans="8:8">
      <c r="H761" s="13"/>
    </row>
    <row r="762" spans="8:8">
      <c r="H762" s="13"/>
    </row>
    <row r="763" spans="8:8">
      <c r="H763" s="13"/>
    </row>
    <row r="764" spans="8:8">
      <c r="H764" s="13"/>
    </row>
    <row r="765" spans="8:8">
      <c r="H765" s="13"/>
    </row>
    <row r="766" spans="8:8">
      <c r="H766" s="13"/>
    </row>
    <row r="767" spans="8:8">
      <c r="H767" s="13"/>
    </row>
    <row r="768" spans="8:8">
      <c r="H768" s="13"/>
    </row>
    <row r="769" spans="8:8">
      <c r="H769" s="13"/>
    </row>
    <row r="770" spans="8:8">
      <c r="H770" s="13"/>
    </row>
    <row r="771" spans="8:8">
      <c r="H771" s="13"/>
    </row>
    <row r="772" spans="8:8">
      <c r="H772" s="13"/>
    </row>
    <row r="773" spans="8:8">
      <c r="H773" s="13"/>
    </row>
    <row r="774" spans="8:8">
      <c r="H774" s="13"/>
    </row>
    <row r="775" spans="8:8">
      <c r="H775" s="13"/>
    </row>
    <row r="776" spans="8:8">
      <c r="H776" s="13"/>
    </row>
    <row r="777" spans="8:8">
      <c r="H777" s="13"/>
    </row>
    <row r="778" spans="8:8">
      <c r="H778" s="13"/>
    </row>
    <row r="779" spans="8:8">
      <c r="H779" s="13"/>
    </row>
    <row r="780" spans="8:8">
      <c r="H780" s="13"/>
    </row>
    <row r="781" spans="8:8">
      <c r="H781" s="13"/>
    </row>
    <row r="782" spans="8:8">
      <c r="H782" s="13"/>
    </row>
    <row r="783" spans="8:8">
      <c r="H783" s="13"/>
    </row>
    <row r="784" spans="8:8">
      <c r="H784" s="13"/>
    </row>
    <row r="785" spans="8:8">
      <c r="H785" s="13"/>
    </row>
    <row r="786" spans="8:8">
      <c r="H786" s="13"/>
    </row>
    <row r="787" spans="8:8">
      <c r="H787" s="13"/>
    </row>
    <row r="788" spans="8:8">
      <c r="H788" s="13"/>
    </row>
    <row r="789" spans="8:8">
      <c r="H789" s="13"/>
    </row>
    <row r="790" spans="8:8">
      <c r="H790" s="13"/>
    </row>
    <row r="791" spans="8:8">
      <c r="H791" s="13"/>
    </row>
    <row r="792" spans="8:8">
      <c r="H792" s="13"/>
    </row>
    <row r="793" spans="8:8">
      <c r="H793" s="13"/>
    </row>
    <row r="794" spans="8:8">
      <c r="H794" s="13"/>
    </row>
    <row r="795" spans="8:8">
      <c r="H795" s="13"/>
    </row>
    <row r="796" spans="8:8">
      <c r="H796" s="13"/>
    </row>
    <row r="797" spans="8:8">
      <c r="H797" s="13"/>
    </row>
    <row r="798" spans="8:8">
      <c r="H798" s="13"/>
    </row>
    <row r="799" spans="8:8">
      <c r="H799" s="13"/>
    </row>
    <row r="800" spans="8:8">
      <c r="H800" s="13"/>
    </row>
    <row r="801" spans="8:8">
      <c r="H801" s="13"/>
    </row>
    <row r="802" spans="8:8">
      <c r="H802" s="13"/>
    </row>
    <row r="803" spans="8:8">
      <c r="H803" s="13"/>
    </row>
    <row r="804" spans="8:8">
      <c r="H804" s="13"/>
    </row>
    <row r="805" spans="8:8">
      <c r="H805" s="13"/>
    </row>
    <row r="806" spans="8:8">
      <c r="H806" s="13"/>
    </row>
    <row r="807" spans="8:8">
      <c r="H807" s="13"/>
    </row>
    <row r="808" spans="8:8">
      <c r="H808" s="13"/>
    </row>
    <row r="809" spans="8:8">
      <c r="H809" s="13"/>
    </row>
    <row r="810" spans="8:8">
      <c r="H810" s="13"/>
    </row>
    <row r="811" spans="8:8">
      <c r="H811" s="13"/>
    </row>
    <row r="812" spans="8:8">
      <c r="H812" s="13"/>
    </row>
    <row r="813" spans="8:8">
      <c r="H813" s="13"/>
    </row>
    <row r="814" spans="8:8">
      <c r="H814" s="13"/>
    </row>
    <row r="815" spans="8:8">
      <c r="H815" s="13"/>
    </row>
    <row r="816" spans="8:8">
      <c r="H816" s="13"/>
    </row>
    <row r="817" spans="8:8">
      <c r="H817" s="13"/>
    </row>
    <row r="818" spans="8:8">
      <c r="H818" s="13"/>
    </row>
    <row r="819" spans="8:8">
      <c r="H819" s="13"/>
    </row>
    <row r="820" spans="8:8">
      <c r="H820" s="13"/>
    </row>
    <row r="821" spans="8:8">
      <c r="H821" s="13"/>
    </row>
    <row r="822" spans="8:8">
      <c r="H822" s="13"/>
    </row>
    <row r="823" spans="8:8">
      <c r="H823" s="13"/>
    </row>
    <row r="824" spans="8:8">
      <c r="H824" s="13"/>
    </row>
    <row r="825" spans="8:8">
      <c r="H825" s="13"/>
    </row>
    <row r="826" spans="8:8">
      <c r="H826" s="13"/>
    </row>
    <row r="827" spans="8:8">
      <c r="H827" s="13"/>
    </row>
    <row r="828" spans="8:8">
      <c r="H828" s="13"/>
    </row>
    <row r="829" spans="8:8">
      <c r="H829" s="13"/>
    </row>
    <row r="830" spans="8:8">
      <c r="H830" s="13"/>
    </row>
    <row r="831" spans="8:8">
      <c r="H831" s="13"/>
    </row>
    <row r="832" spans="8:8">
      <c r="H832" s="13"/>
    </row>
    <row r="833" spans="8:8">
      <c r="H833" s="13"/>
    </row>
    <row r="834" spans="8:8">
      <c r="H834" s="13"/>
    </row>
    <row r="835" spans="8:8">
      <c r="H835" s="13"/>
    </row>
    <row r="836" spans="8:8">
      <c r="H836" s="13"/>
    </row>
    <row r="837" spans="8:8">
      <c r="H837" s="13"/>
    </row>
    <row r="838" spans="8:8">
      <c r="H838" s="13"/>
    </row>
    <row r="839" spans="8:8">
      <c r="H839" s="13"/>
    </row>
    <row r="840" spans="8:8">
      <c r="H840" s="13"/>
    </row>
    <row r="841" spans="8:8">
      <c r="H841" s="13"/>
    </row>
    <row r="842" spans="8:8">
      <c r="H842" s="13"/>
    </row>
    <row r="843" spans="8:8">
      <c r="H843" s="13"/>
    </row>
    <row r="844" spans="8:8">
      <c r="H844" s="13"/>
    </row>
    <row r="845" spans="8:8">
      <c r="H845" s="13"/>
    </row>
    <row r="846" spans="8:8">
      <c r="H846" s="13"/>
    </row>
    <row r="847" spans="8:8">
      <c r="H847" s="13"/>
    </row>
    <row r="848" spans="8:8">
      <c r="H848" s="13"/>
    </row>
    <row r="849" spans="8:8">
      <c r="H849" s="13"/>
    </row>
    <row r="850" spans="8:8">
      <c r="H850" s="13"/>
    </row>
    <row r="851" spans="8:8">
      <c r="H851" s="13"/>
    </row>
    <row r="852" spans="8:8">
      <c r="H852" s="13"/>
    </row>
    <row r="853" spans="8:8">
      <c r="H853" s="13"/>
    </row>
    <row r="854" spans="8:8">
      <c r="H854" s="13"/>
    </row>
    <row r="855" spans="8:8">
      <c r="H855" s="13"/>
    </row>
    <row r="856" spans="8:8">
      <c r="H856" s="13"/>
    </row>
    <row r="857" spans="8:8">
      <c r="H857" s="13"/>
    </row>
    <row r="858" spans="8:8">
      <c r="H858" s="13"/>
    </row>
    <row r="859" spans="8:8">
      <c r="H859" s="13"/>
    </row>
    <row r="860" spans="8:8">
      <c r="H860" s="13"/>
    </row>
    <row r="861" spans="8:8">
      <c r="H861" s="13"/>
    </row>
    <row r="862" spans="8:8">
      <c r="H862" s="13"/>
    </row>
    <row r="863" spans="8:8">
      <c r="H863" s="13"/>
    </row>
    <row r="864" spans="8:8">
      <c r="H864" s="13"/>
    </row>
    <row r="865" spans="8:8">
      <c r="H865" s="13"/>
    </row>
    <row r="866" spans="8:8">
      <c r="H866" s="13"/>
    </row>
    <row r="867" spans="8:8">
      <c r="H867" s="13"/>
    </row>
    <row r="868" spans="8:8">
      <c r="H868" s="13"/>
    </row>
    <row r="869" spans="8:8">
      <c r="H869" s="13"/>
    </row>
    <row r="870" spans="8:8">
      <c r="H870" s="13"/>
    </row>
    <row r="871" spans="8:8">
      <c r="H871" s="13"/>
    </row>
    <row r="872" spans="8:8">
      <c r="H872" s="13"/>
    </row>
    <row r="873" spans="8:8">
      <c r="H873" s="13"/>
    </row>
    <row r="874" spans="8:8">
      <c r="H874" s="13"/>
    </row>
    <row r="875" spans="8:8">
      <c r="H875" s="13"/>
    </row>
    <row r="876" spans="8:8">
      <c r="H876" s="13"/>
    </row>
    <row r="877" spans="8:8">
      <c r="H877" s="13"/>
    </row>
    <row r="878" spans="8:8">
      <c r="H878" s="13"/>
    </row>
    <row r="879" spans="8:8">
      <c r="H879" s="13"/>
    </row>
    <row r="880" spans="8:8">
      <c r="H880" s="13"/>
    </row>
    <row r="881" spans="8:8">
      <c r="H881" s="13"/>
    </row>
    <row r="882" spans="8:8">
      <c r="H882" s="13"/>
    </row>
    <row r="883" spans="8:8">
      <c r="H883" s="13"/>
    </row>
    <row r="884" spans="8:8">
      <c r="H884" s="13"/>
    </row>
    <row r="885" spans="8:8">
      <c r="H885" s="13"/>
    </row>
    <row r="886" spans="8:8">
      <c r="H886" s="13"/>
    </row>
    <row r="887" spans="8:8">
      <c r="H887" s="13"/>
    </row>
    <row r="888" spans="8:8">
      <c r="H888" s="13"/>
    </row>
    <row r="889" spans="8:8">
      <c r="H889" s="13"/>
    </row>
    <row r="890" spans="8:8">
      <c r="H890" s="13"/>
    </row>
    <row r="891" spans="8:8">
      <c r="H891" s="13"/>
    </row>
    <row r="892" spans="8:8">
      <c r="H892" s="13"/>
    </row>
    <row r="893" spans="8:8">
      <c r="H893" s="13"/>
    </row>
    <row r="894" spans="8:8">
      <c r="H894" s="13"/>
    </row>
    <row r="895" spans="8:8">
      <c r="H895" s="13"/>
    </row>
    <row r="896" spans="8:8">
      <c r="H896" s="13"/>
    </row>
    <row r="897" spans="8:8">
      <c r="H897" s="13"/>
    </row>
    <row r="898" spans="8:8">
      <c r="H898" s="13"/>
    </row>
    <row r="899" spans="8:8">
      <c r="H899" s="13"/>
    </row>
    <row r="900" spans="8:8">
      <c r="H900" s="13"/>
    </row>
    <row r="901" spans="8:8">
      <c r="H901" s="13"/>
    </row>
    <row r="902" spans="8:8">
      <c r="H902" s="13"/>
    </row>
    <row r="903" spans="8:8">
      <c r="H903" s="13"/>
    </row>
    <row r="904" spans="8:8">
      <c r="H904" s="13"/>
    </row>
    <row r="905" spans="8:8">
      <c r="H905" s="13"/>
    </row>
    <row r="906" spans="8:8">
      <c r="H906" s="13"/>
    </row>
    <row r="907" spans="8:8">
      <c r="H907" s="13"/>
    </row>
    <row r="908" spans="8:8">
      <c r="H908" s="13"/>
    </row>
    <row r="909" spans="8:8">
      <c r="H909" s="13"/>
    </row>
    <row r="910" spans="8:8">
      <c r="H910" s="13"/>
    </row>
    <row r="911" spans="8:8">
      <c r="H911" s="13"/>
    </row>
    <row r="912" spans="8:8">
      <c r="H912" s="13"/>
    </row>
    <row r="913" spans="8:8">
      <c r="H913" s="13"/>
    </row>
    <row r="914" spans="8:8">
      <c r="H914" s="13"/>
    </row>
    <row r="915" spans="8:8">
      <c r="H915" s="13"/>
    </row>
    <row r="916" spans="8:8">
      <c r="H916" s="13"/>
    </row>
    <row r="917" spans="8:8">
      <c r="H917" s="13"/>
    </row>
    <row r="918" spans="8:8">
      <c r="H918" s="13"/>
    </row>
    <row r="919" spans="8:8">
      <c r="H919" s="13"/>
    </row>
    <row r="920" spans="8:8">
      <c r="H920" s="13"/>
    </row>
    <row r="921" spans="8:8">
      <c r="H921" s="13"/>
    </row>
    <row r="922" spans="8:8">
      <c r="H922" s="13"/>
    </row>
    <row r="923" spans="8:8">
      <c r="H923" s="13"/>
    </row>
    <row r="924" spans="8:8">
      <c r="H924" s="13"/>
    </row>
    <row r="925" spans="8:8">
      <c r="H925" s="13"/>
    </row>
    <row r="926" spans="8:8">
      <c r="H926" s="13"/>
    </row>
    <row r="927" spans="8:8">
      <c r="H927" s="13"/>
    </row>
    <row r="928" spans="8:8">
      <c r="H928" s="13"/>
    </row>
    <row r="929" spans="8:8">
      <c r="H929" s="13"/>
    </row>
    <row r="930" spans="8:8">
      <c r="H930" s="13"/>
    </row>
    <row r="931" spans="8:8">
      <c r="H931" s="13"/>
    </row>
    <row r="932" spans="8:8">
      <c r="H932" s="13"/>
    </row>
    <row r="933" spans="8:8">
      <c r="H933" s="13"/>
    </row>
    <row r="934" spans="8:8">
      <c r="H934" s="13"/>
    </row>
    <row r="935" spans="8:8">
      <c r="H935" s="13"/>
    </row>
    <row r="936" spans="8:8">
      <c r="H936" s="13"/>
    </row>
    <row r="937" spans="8:8">
      <c r="H937" s="13"/>
    </row>
    <row r="938" spans="8:8">
      <c r="H938" s="13"/>
    </row>
    <row r="939" spans="8:8">
      <c r="H939" s="13"/>
    </row>
    <row r="940" spans="8:8">
      <c r="H940" s="13"/>
    </row>
    <row r="941" spans="8:8">
      <c r="H941" s="13"/>
    </row>
    <row r="942" spans="8:8">
      <c r="H942" s="13"/>
    </row>
    <row r="943" spans="8:8">
      <c r="H943" s="13"/>
    </row>
    <row r="944" spans="8:8">
      <c r="H944" s="13"/>
    </row>
    <row r="945" spans="8:8">
      <c r="H945" s="13"/>
    </row>
    <row r="946" spans="8:8">
      <c r="H946" s="13"/>
    </row>
    <row r="947" spans="8:8">
      <c r="H947" s="13"/>
    </row>
    <row r="948" spans="8:8">
      <c r="H948" s="13"/>
    </row>
    <row r="949" spans="8:8">
      <c r="H949" s="13"/>
    </row>
    <row r="950" spans="8:8">
      <c r="H950" s="13"/>
    </row>
    <row r="951" spans="8:8">
      <c r="H951" s="13"/>
    </row>
    <row r="952" spans="8:8">
      <c r="H952" s="13"/>
    </row>
    <row r="953" spans="8:8">
      <c r="H953" s="13"/>
    </row>
    <row r="954" spans="8:8">
      <c r="H954" s="13"/>
    </row>
    <row r="955" spans="8:8">
      <c r="H955" s="13"/>
    </row>
    <row r="956" spans="8:8">
      <c r="H956" s="13"/>
    </row>
    <row r="957" spans="8:8">
      <c r="H957" s="13"/>
    </row>
    <row r="958" spans="8:8">
      <c r="H958" s="13"/>
    </row>
    <row r="959" spans="8:8">
      <c r="H959" s="13"/>
    </row>
    <row r="960" spans="8:8">
      <c r="H960" s="13"/>
    </row>
    <row r="961" spans="8:8">
      <c r="H961" s="13"/>
    </row>
    <row r="962" spans="8:8">
      <c r="H962" s="13"/>
    </row>
    <row r="963" spans="8:8">
      <c r="H963" s="13"/>
    </row>
    <row r="964" spans="8:8">
      <c r="H964" s="13"/>
    </row>
    <row r="965" spans="8:8">
      <c r="H965" s="13"/>
    </row>
    <row r="966" spans="8:8">
      <c r="H966" s="13"/>
    </row>
    <row r="967" spans="8:8">
      <c r="H967" s="13"/>
    </row>
    <row r="968" spans="8:8">
      <c r="H968" s="13"/>
    </row>
    <row r="969" spans="8:8">
      <c r="H969" s="13"/>
    </row>
    <row r="970" spans="8:8">
      <c r="H970" s="13"/>
    </row>
    <row r="971" spans="8:8">
      <c r="H971" s="13"/>
    </row>
    <row r="972" spans="8:8">
      <c r="H972" s="13"/>
    </row>
    <row r="973" spans="8:8">
      <c r="H973" s="13"/>
    </row>
    <row r="974" spans="8:8">
      <c r="H974" s="13"/>
    </row>
    <row r="975" spans="8:8">
      <c r="H975" s="13"/>
    </row>
    <row r="976" spans="8:8">
      <c r="H976" s="13"/>
    </row>
    <row r="977" spans="8:8">
      <c r="H977" s="13"/>
    </row>
    <row r="978" spans="8:8">
      <c r="H978" s="13"/>
    </row>
    <row r="979" spans="8:8">
      <c r="H979" s="13"/>
    </row>
    <row r="980" spans="8:8">
      <c r="H980" s="13"/>
    </row>
    <row r="981" spans="8:8">
      <c r="H981" s="13"/>
    </row>
    <row r="982" spans="8:8">
      <c r="H982" s="13"/>
    </row>
    <row r="983" spans="8:8">
      <c r="H983" s="13"/>
    </row>
    <row r="984" spans="8:8">
      <c r="H984" s="13"/>
    </row>
    <row r="985" spans="8:8">
      <c r="H985" s="13"/>
    </row>
    <row r="986" spans="8:8">
      <c r="H986" s="13"/>
    </row>
    <row r="987" spans="8:8">
      <c r="H987" s="13"/>
    </row>
    <row r="988" spans="8:8">
      <c r="H988" s="13"/>
    </row>
    <row r="989" spans="8:8">
      <c r="H989" s="13"/>
    </row>
    <row r="990" spans="8:8">
      <c r="H990" s="13"/>
    </row>
    <row r="991" spans="8:8">
      <c r="H991" s="13"/>
    </row>
    <row r="992" spans="8:8">
      <c r="H992" s="13"/>
    </row>
    <row r="993" spans="8:8">
      <c r="H993" s="13"/>
    </row>
    <row r="994" spans="8:8">
      <c r="H994" s="13"/>
    </row>
    <row r="995" spans="8:8">
      <c r="H995" s="13"/>
    </row>
    <row r="996" spans="8:8">
      <c r="H996" s="13"/>
    </row>
    <row r="997" spans="8:8">
      <c r="H997" s="13"/>
    </row>
    <row r="998" spans="8:8">
      <c r="H998" s="13"/>
    </row>
    <row r="999" spans="8:8">
      <c r="H999" s="13"/>
    </row>
    <row r="1000" spans="8:8">
      <c r="H1000" s="13"/>
    </row>
    <row r="1001" spans="8:8">
      <c r="H1001" s="13"/>
    </row>
    <row r="1002" spans="8:8">
      <c r="H1002" s="13"/>
    </row>
    <row r="1003" spans="8:8">
      <c r="H1003" s="13"/>
    </row>
    <row r="1004" spans="8:8">
      <c r="H1004" s="13"/>
    </row>
    <row r="1005" spans="8:8">
      <c r="H1005" s="13"/>
    </row>
    <row r="1006" spans="8:8">
      <c r="H1006" s="13"/>
    </row>
    <row r="1007" spans="8:8">
      <c r="H1007" s="13"/>
    </row>
    <row r="1008" spans="8:8">
      <c r="H1008" s="13"/>
    </row>
    <row r="1009" spans="8:8">
      <c r="H1009" s="13"/>
    </row>
    <row r="1010" spans="8:8">
      <c r="H1010" s="13"/>
    </row>
    <row r="1011" spans="8:8">
      <c r="H1011" s="13"/>
    </row>
    <row r="1012" spans="8:8">
      <c r="H1012" s="13"/>
    </row>
    <row r="1013" spans="8:8">
      <c r="H1013" s="13"/>
    </row>
    <row r="1014" spans="8:8">
      <c r="H1014" s="13"/>
    </row>
    <row r="1015" spans="8:8">
      <c r="H1015" s="13"/>
    </row>
    <row r="1016" spans="8:8">
      <c r="H1016" s="13"/>
    </row>
    <row r="1017" spans="8:8">
      <c r="H1017" s="13"/>
    </row>
    <row r="1018" spans="8:8">
      <c r="H1018" s="13"/>
    </row>
    <row r="1019" spans="8:8">
      <c r="H1019" s="13"/>
    </row>
    <row r="1020" spans="8:8">
      <c r="H1020" s="13"/>
    </row>
    <row r="1021" spans="8:8">
      <c r="H1021" s="13"/>
    </row>
    <row r="1022" spans="8:8">
      <c r="H1022" s="13"/>
    </row>
    <row r="1023" spans="8:8">
      <c r="H1023" s="13"/>
    </row>
    <row r="1024" spans="8:8">
      <c r="H1024" s="13"/>
    </row>
    <row r="1025" spans="8:8">
      <c r="H1025" s="13"/>
    </row>
    <row r="1026" spans="8:8">
      <c r="H1026" s="13"/>
    </row>
    <row r="1027" spans="8:8">
      <c r="H1027" s="13"/>
    </row>
    <row r="1028" spans="8:8">
      <c r="H1028" s="13"/>
    </row>
    <row r="1029" spans="8:8">
      <c r="H1029" s="13"/>
    </row>
    <row r="1030" spans="8:8">
      <c r="H1030" s="13"/>
    </row>
    <row r="1031" spans="8:8">
      <c r="H1031" s="13"/>
    </row>
    <row r="1032" spans="8:8">
      <c r="H1032" s="13"/>
    </row>
    <row r="1033" spans="8:8">
      <c r="H1033" s="13"/>
    </row>
    <row r="1034" spans="8:8">
      <c r="H1034" s="13"/>
    </row>
    <row r="1035" spans="8:8">
      <c r="H1035" s="13"/>
    </row>
    <row r="1036" spans="8:8">
      <c r="H1036" s="13"/>
    </row>
    <row r="1037" spans="8:8">
      <c r="H1037" s="13"/>
    </row>
    <row r="1038" spans="8:8">
      <c r="H1038" s="13"/>
    </row>
    <row r="1039" spans="8:8">
      <c r="H1039" s="13"/>
    </row>
    <row r="1040" spans="8:8">
      <c r="H1040" s="13"/>
    </row>
    <row r="1041" spans="8:8">
      <c r="H1041" s="13"/>
    </row>
    <row r="1042" spans="8:8">
      <c r="H1042" s="13"/>
    </row>
    <row r="1043" spans="8:8">
      <c r="H1043" s="13"/>
    </row>
    <row r="1044" spans="8:8">
      <c r="H1044" s="13"/>
    </row>
    <row r="1045" spans="8:8">
      <c r="H1045" s="13"/>
    </row>
    <row r="1046" spans="8:8">
      <c r="H1046" s="13"/>
    </row>
    <row r="1047" spans="8:8">
      <c r="H1047" s="13"/>
    </row>
    <row r="1048" spans="8:8">
      <c r="H1048" s="13"/>
    </row>
    <row r="1049" spans="8:8">
      <c r="H1049" s="13"/>
    </row>
    <row r="1050" spans="8:8">
      <c r="H1050" s="13"/>
    </row>
    <row r="1051" spans="8:8">
      <c r="H1051" s="13"/>
    </row>
    <row r="1052" spans="8:8">
      <c r="H1052" s="13"/>
    </row>
    <row r="1053" spans="8:8">
      <c r="H1053" s="13"/>
    </row>
    <row r="1054" spans="8:8">
      <c r="H1054" s="13"/>
    </row>
    <row r="1055" spans="8:8">
      <c r="H1055" s="13"/>
    </row>
    <row r="1056" spans="8:8">
      <c r="H1056" s="13"/>
    </row>
    <row r="1057" spans="8:8">
      <c r="H1057" s="13"/>
    </row>
    <row r="1058" spans="8:8">
      <c r="H1058" s="13"/>
    </row>
    <row r="1059" spans="8:8">
      <c r="H1059" s="13"/>
    </row>
    <row r="1060" spans="8:8">
      <c r="H1060" s="13"/>
    </row>
    <row r="1061" spans="8:8">
      <c r="H1061" s="13"/>
    </row>
    <row r="1062" spans="8:8">
      <c r="H1062" s="13"/>
    </row>
    <row r="1063" spans="8:8">
      <c r="H1063" s="13"/>
    </row>
    <row r="1064" spans="8:8">
      <c r="H1064" s="13"/>
    </row>
    <row r="1065" spans="8:8">
      <c r="H1065" s="13"/>
    </row>
    <row r="1066" spans="8:8">
      <c r="H1066" s="13"/>
    </row>
    <row r="1067" spans="8:8">
      <c r="H1067" s="13"/>
    </row>
    <row r="1068" spans="8:8">
      <c r="H1068" s="13"/>
    </row>
    <row r="1069" spans="8:8">
      <c r="H1069" s="13"/>
    </row>
    <row r="1070" spans="8:8">
      <c r="H1070" s="13"/>
    </row>
    <row r="1071" spans="8:8">
      <c r="H1071" s="13"/>
    </row>
    <row r="1072" spans="8:8">
      <c r="H1072" s="13"/>
    </row>
    <row r="1073" spans="8:8">
      <c r="H1073" s="13"/>
    </row>
    <row r="1074" spans="8:8">
      <c r="H1074" s="13"/>
    </row>
    <row r="1075" spans="8:8">
      <c r="H1075" s="13"/>
    </row>
    <row r="1076" spans="8:8">
      <c r="H1076" s="13"/>
    </row>
    <row r="1077" spans="8:8">
      <c r="H1077" s="13"/>
    </row>
    <row r="1078" spans="8:8">
      <c r="H1078" s="13"/>
    </row>
    <row r="1079" spans="8:8">
      <c r="H1079" s="13"/>
    </row>
    <row r="1080" spans="8:8">
      <c r="H1080" s="13"/>
    </row>
    <row r="1081" spans="8:8">
      <c r="H1081" s="13"/>
    </row>
    <row r="1082" spans="8:8">
      <c r="H1082" s="13"/>
    </row>
    <row r="1083" spans="8:8">
      <c r="H1083" s="13"/>
    </row>
    <row r="1084" spans="8:8">
      <c r="H1084" s="13"/>
    </row>
    <row r="1085" spans="8:8">
      <c r="H1085" s="13"/>
    </row>
    <row r="1086" spans="8:8">
      <c r="H1086" s="13"/>
    </row>
    <row r="1087" spans="8:8">
      <c r="H1087" s="13"/>
    </row>
    <row r="1088" spans="8:8">
      <c r="H1088" s="13"/>
    </row>
    <row r="1089" spans="8:8">
      <c r="H1089" s="13"/>
    </row>
    <row r="1090" spans="8:8">
      <c r="H1090" s="13"/>
    </row>
    <row r="1091" spans="8:8">
      <c r="H1091" s="13"/>
    </row>
    <row r="1092" spans="8:8">
      <c r="H1092" s="13"/>
    </row>
    <row r="1093" spans="8:8">
      <c r="H1093" s="13"/>
    </row>
    <row r="1094" spans="8:8">
      <c r="H1094" s="13"/>
    </row>
    <row r="1095" spans="8:8">
      <c r="H1095" s="13"/>
    </row>
    <row r="1096" spans="8:8">
      <c r="H1096" s="13"/>
    </row>
    <row r="1097" spans="8:8">
      <c r="H1097" s="13"/>
    </row>
    <row r="1098" spans="8:8">
      <c r="H1098" s="13"/>
    </row>
    <row r="1099" spans="8:8">
      <c r="H1099" s="13"/>
    </row>
    <row r="1100" spans="8:8">
      <c r="H1100" s="13"/>
    </row>
    <row r="1101" spans="8:8">
      <c r="H1101" s="13"/>
    </row>
    <row r="1102" spans="8:8">
      <c r="H1102" s="13"/>
    </row>
    <row r="1103" spans="8:8">
      <c r="H1103" s="13"/>
    </row>
    <row r="1104" spans="8:8">
      <c r="H1104" s="13"/>
    </row>
    <row r="1105" spans="8:8">
      <c r="H1105" s="13"/>
    </row>
    <row r="1106" spans="8:8">
      <c r="H1106" s="13"/>
    </row>
    <row r="1107" spans="8:8">
      <c r="H1107" s="13"/>
    </row>
    <row r="1108" spans="8:8">
      <c r="H1108" s="13"/>
    </row>
    <row r="1109" spans="8:8">
      <c r="H1109" s="13"/>
    </row>
    <row r="1110" spans="8:8">
      <c r="H1110" s="13"/>
    </row>
    <row r="1111" spans="8:8">
      <c r="H1111" s="13"/>
    </row>
    <row r="1112" spans="8:8">
      <c r="H1112" s="13"/>
    </row>
    <row r="1113" spans="8:8">
      <c r="H1113" s="13"/>
    </row>
    <row r="1114" spans="8:8">
      <c r="H1114" s="13"/>
    </row>
    <row r="1115" spans="8:8">
      <c r="H1115" s="13"/>
    </row>
    <row r="1116" spans="8:8">
      <c r="H1116" s="13"/>
    </row>
    <row r="1117" spans="8:8">
      <c r="H1117" s="13"/>
    </row>
    <row r="1118" spans="8:8">
      <c r="H1118" s="13"/>
    </row>
    <row r="1119" spans="8:8">
      <c r="H1119" s="13"/>
    </row>
    <row r="1120" spans="8:8">
      <c r="H1120" s="13"/>
    </row>
    <row r="1121" spans="8:8">
      <c r="H1121" s="13"/>
    </row>
    <row r="1122" spans="8:8">
      <c r="H1122" s="13"/>
    </row>
    <row r="1123" spans="8:8">
      <c r="H1123" s="13"/>
    </row>
    <row r="1124" spans="8:8">
      <c r="H1124" s="13"/>
    </row>
    <row r="1125" spans="8:8">
      <c r="H1125" s="13"/>
    </row>
    <row r="1126" spans="8:8">
      <c r="H1126" s="13"/>
    </row>
    <row r="1127" spans="8:8">
      <c r="H1127" s="13"/>
    </row>
    <row r="1128" spans="8:8">
      <c r="H1128" s="13"/>
    </row>
    <row r="1129" spans="8:8">
      <c r="H1129" s="13"/>
    </row>
    <row r="1130" spans="8:8">
      <c r="H1130" s="13"/>
    </row>
    <row r="1131" spans="8:8">
      <c r="H1131" s="13"/>
    </row>
    <row r="1132" spans="8:8">
      <c r="H1132" s="13"/>
    </row>
    <row r="1133" spans="8:8">
      <c r="H1133" s="13"/>
    </row>
    <row r="1134" spans="8:8">
      <c r="H1134" s="13"/>
    </row>
    <row r="1135" spans="8:8">
      <c r="H1135" s="13"/>
    </row>
    <row r="1136" spans="8:8">
      <c r="H1136" s="13"/>
    </row>
    <row r="1137" spans="8:8">
      <c r="H1137" s="13"/>
    </row>
    <row r="1138" spans="8:8">
      <c r="H1138" s="13"/>
    </row>
    <row r="1139" spans="8:8">
      <c r="H1139" s="13"/>
    </row>
    <row r="1140" spans="8:8">
      <c r="H1140" s="13"/>
    </row>
    <row r="1141" spans="8:8">
      <c r="H1141" s="13"/>
    </row>
    <row r="1142" spans="8:8">
      <c r="H1142" s="13"/>
    </row>
    <row r="1143" spans="8:8">
      <c r="H1143" s="13"/>
    </row>
    <row r="1144" spans="8:8">
      <c r="H1144" s="13"/>
    </row>
    <row r="1145" spans="8:8">
      <c r="H1145" s="13"/>
    </row>
    <row r="1146" spans="8:8">
      <c r="H1146" s="13"/>
    </row>
    <row r="1147" spans="8:8">
      <c r="H1147" s="13"/>
    </row>
    <row r="1148" spans="8:8">
      <c r="H1148" s="13"/>
    </row>
    <row r="1149" spans="8:8">
      <c r="H1149" s="13"/>
    </row>
    <row r="1150" spans="8:8">
      <c r="H1150" s="13"/>
    </row>
    <row r="1151" spans="8:8">
      <c r="H1151" s="13"/>
    </row>
    <row r="1152" spans="8:8">
      <c r="H1152" s="13"/>
    </row>
    <row r="1153" spans="8:8">
      <c r="H1153" s="13"/>
    </row>
    <row r="1154" spans="8:8">
      <c r="H1154" s="13"/>
    </row>
    <row r="1155" spans="8:8">
      <c r="H1155" s="13"/>
    </row>
    <row r="1156" spans="8:8">
      <c r="H1156" s="13"/>
    </row>
    <row r="1157" spans="8:8">
      <c r="H1157" s="13"/>
    </row>
    <row r="1158" spans="8:8">
      <c r="H1158" s="13"/>
    </row>
    <row r="1159" spans="8:8">
      <c r="H1159" s="13"/>
    </row>
    <row r="1160" spans="8:8">
      <c r="H1160" s="13"/>
    </row>
    <row r="1161" spans="8:8">
      <c r="H1161" s="13"/>
    </row>
    <row r="1162" spans="8:8">
      <c r="H1162" s="13"/>
    </row>
    <row r="1163" spans="8:8">
      <c r="H1163" s="13"/>
    </row>
    <row r="1164" spans="8:8">
      <c r="H1164" s="13"/>
    </row>
    <row r="1165" spans="8:8">
      <c r="H1165" s="13"/>
    </row>
    <row r="1166" spans="8:8">
      <c r="H1166" s="13"/>
    </row>
    <row r="1167" spans="8:8">
      <c r="H1167" s="13"/>
    </row>
    <row r="1168" spans="8:8">
      <c r="H1168" s="13"/>
    </row>
    <row r="1169" spans="8:8">
      <c r="H1169" s="13"/>
    </row>
    <row r="1170" spans="8:8">
      <c r="H1170" s="13"/>
    </row>
    <row r="1171" spans="8:8">
      <c r="H1171" s="13"/>
    </row>
    <row r="1172" spans="8:8">
      <c r="H1172" s="13"/>
    </row>
    <row r="1173" spans="8:8">
      <c r="H1173" s="13"/>
    </row>
    <row r="1174" spans="8:8">
      <c r="H1174" s="13"/>
    </row>
    <row r="1175" spans="8:8">
      <c r="H1175" s="13"/>
    </row>
    <row r="1176" spans="8:8">
      <c r="H1176" s="13"/>
    </row>
    <row r="1177" spans="8:8">
      <c r="H1177" s="13"/>
    </row>
    <row r="1178" spans="8:8">
      <c r="H1178" s="13"/>
    </row>
  </sheetData>
  <autoFilter ref="F1:F1178"/>
  <mergeCells count="7">
    <mergeCell ref="A8:H8"/>
    <mergeCell ref="A9:H9"/>
    <mergeCell ref="A489:G490"/>
    <mergeCell ref="H489:H490"/>
    <mergeCell ref="A1:H5"/>
    <mergeCell ref="A6:H6"/>
    <mergeCell ref="A7:H7"/>
  </mergeCells>
  <phoneticPr fontId="35" type="noConversion"/>
  <pageMargins left="0.25" right="0.25" top="0.75" bottom="0.75" header="0.3" footer="0.3"/>
  <pageSetup paperSize="9" scale="72" fitToHeight="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91"/>
  <sheetViews>
    <sheetView view="pageBreakPreview" topLeftCell="G14" zoomScale="25" zoomScaleNormal="55" zoomScaleSheetLayoutView="25" workbookViewId="0">
      <selection activeCell="AA37" sqref="AA37:AB37"/>
    </sheetView>
  </sheetViews>
  <sheetFormatPr defaultRowHeight="12.75"/>
  <cols>
    <col min="1" max="1" width="0.140625" style="39" hidden="1" customWidth="1"/>
    <col min="2" max="2" width="25.5703125" style="39" customWidth="1"/>
    <col min="3" max="3" width="120.140625" style="39" customWidth="1"/>
    <col min="4" max="4" width="54.5703125" style="39" customWidth="1"/>
    <col min="5" max="5" width="30.28515625" style="39" customWidth="1"/>
    <col min="6" max="6" width="55.7109375" style="39" customWidth="1"/>
    <col min="7" max="7" width="20.5703125" style="39" bestFit="1" customWidth="1"/>
    <col min="8" max="8" width="39.140625" style="39" bestFit="1" customWidth="1"/>
    <col min="9" max="9" width="20.5703125" style="39" bestFit="1" customWidth="1"/>
    <col min="10" max="10" width="39.140625" style="39" bestFit="1" customWidth="1"/>
    <col min="11" max="11" width="20.5703125" style="39" bestFit="1" customWidth="1"/>
    <col min="12" max="12" width="39.140625" style="39" bestFit="1" customWidth="1"/>
    <col min="13" max="13" width="23.7109375" style="39" bestFit="1" customWidth="1"/>
    <col min="14" max="14" width="73.42578125" style="39" customWidth="1"/>
    <col min="15" max="15" width="23.7109375" style="39" bestFit="1" customWidth="1"/>
    <col min="16" max="16" width="42" style="39" bestFit="1" customWidth="1"/>
    <col min="17" max="17" width="23.7109375" style="39" bestFit="1" customWidth="1"/>
    <col min="18" max="18" width="42" style="39" bestFit="1" customWidth="1"/>
    <col min="19" max="19" width="20.140625" style="39" customWidth="1"/>
    <col min="20" max="20" width="32.7109375" style="39" customWidth="1"/>
    <col min="21" max="21" width="23.7109375" style="39" bestFit="1" customWidth="1"/>
    <col min="22" max="22" width="39.140625" style="39" bestFit="1" customWidth="1"/>
    <col min="23" max="23" width="23.7109375" style="39" bestFit="1" customWidth="1"/>
    <col min="24" max="24" width="42" style="39" bestFit="1" customWidth="1"/>
    <col min="25" max="25" width="23.7109375" style="39" bestFit="1" customWidth="1"/>
    <col min="26" max="26" width="42" style="39" bestFit="1" customWidth="1"/>
    <col min="27" max="27" width="20.5703125" style="39" bestFit="1" customWidth="1"/>
    <col min="28" max="28" width="35.85546875" style="39" bestFit="1" customWidth="1"/>
    <col min="29" max="256" width="9.140625" style="39"/>
    <col min="257" max="257" width="0" style="39" hidden="1" customWidth="1"/>
    <col min="258" max="258" width="5.140625" style="39" customWidth="1"/>
    <col min="259" max="259" width="32.5703125" style="39" customWidth="1"/>
    <col min="260" max="260" width="12" style="39" bestFit="1" customWidth="1"/>
    <col min="261" max="261" width="7.42578125" style="39" bestFit="1" customWidth="1"/>
    <col min="262" max="262" width="11.7109375" style="39" bestFit="1" customWidth="1"/>
    <col min="263" max="263" width="7.28515625" style="39" customWidth="1"/>
    <col min="264" max="264" width="11.7109375" style="39" bestFit="1" customWidth="1"/>
    <col min="265" max="265" width="6.85546875" style="39" customWidth="1"/>
    <col min="266" max="266" width="12" style="39" bestFit="1" customWidth="1"/>
    <col min="267" max="267" width="7.140625" style="39" customWidth="1"/>
    <col min="268" max="268" width="17.28515625" style="39" bestFit="1" customWidth="1"/>
    <col min="269" max="269" width="7.140625" style="39" customWidth="1"/>
    <col min="270" max="270" width="11.7109375" style="39" bestFit="1" customWidth="1"/>
    <col min="271" max="271" width="9" style="39" customWidth="1"/>
    <col min="272" max="272" width="11.42578125" style="39" bestFit="1" customWidth="1"/>
    <col min="273" max="512" width="9.140625" style="39"/>
    <col min="513" max="513" width="0" style="39" hidden="1" customWidth="1"/>
    <col min="514" max="514" width="5.140625" style="39" customWidth="1"/>
    <col min="515" max="515" width="32.5703125" style="39" customWidth="1"/>
    <col min="516" max="516" width="12" style="39" bestFit="1" customWidth="1"/>
    <col min="517" max="517" width="7.42578125" style="39" bestFit="1" customWidth="1"/>
    <col min="518" max="518" width="11.7109375" style="39" bestFit="1" customWidth="1"/>
    <col min="519" max="519" width="7.28515625" style="39" customWidth="1"/>
    <col min="520" max="520" width="11.7109375" style="39" bestFit="1" customWidth="1"/>
    <col min="521" max="521" width="6.85546875" style="39" customWidth="1"/>
    <col min="522" max="522" width="12" style="39" bestFit="1" customWidth="1"/>
    <col min="523" max="523" width="7.140625" style="39" customWidth="1"/>
    <col min="524" max="524" width="17.28515625" style="39" bestFit="1" customWidth="1"/>
    <col min="525" max="525" width="7.140625" style="39" customWidth="1"/>
    <col min="526" max="526" width="11.7109375" style="39" bestFit="1" customWidth="1"/>
    <col min="527" max="527" width="9" style="39" customWidth="1"/>
    <col min="528" max="528" width="11.42578125" style="39" bestFit="1" customWidth="1"/>
    <col min="529" max="768" width="9.140625" style="39"/>
    <col min="769" max="769" width="0" style="39" hidden="1" customWidth="1"/>
    <col min="770" max="770" width="5.140625" style="39" customWidth="1"/>
    <col min="771" max="771" width="32.5703125" style="39" customWidth="1"/>
    <col min="772" max="772" width="12" style="39" bestFit="1" customWidth="1"/>
    <col min="773" max="773" width="7.42578125" style="39" bestFit="1" customWidth="1"/>
    <col min="774" max="774" width="11.7109375" style="39" bestFit="1" customWidth="1"/>
    <col min="775" max="775" width="7.28515625" style="39" customWidth="1"/>
    <col min="776" max="776" width="11.7109375" style="39" bestFit="1" customWidth="1"/>
    <col min="777" max="777" width="6.85546875" style="39" customWidth="1"/>
    <col min="778" max="778" width="12" style="39" bestFit="1" customWidth="1"/>
    <col min="779" max="779" width="7.140625" style="39" customWidth="1"/>
    <col min="780" max="780" width="17.28515625" style="39" bestFit="1" customWidth="1"/>
    <col min="781" max="781" width="7.140625" style="39" customWidth="1"/>
    <col min="782" max="782" width="11.7109375" style="39" bestFit="1" customWidth="1"/>
    <col min="783" max="783" width="9" style="39" customWidth="1"/>
    <col min="784" max="784" width="11.42578125" style="39" bestFit="1" customWidth="1"/>
    <col min="785" max="1024" width="9.140625" style="39"/>
    <col min="1025" max="1025" width="0" style="39" hidden="1" customWidth="1"/>
    <col min="1026" max="1026" width="5.140625" style="39" customWidth="1"/>
    <col min="1027" max="1027" width="32.5703125" style="39" customWidth="1"/>
    <col min="1028" max="1028" width="12" style="39" bestFit="1" customWidth="1"/>
    <col min="1029" max="1029" width="7.42578125" style="39" bestFit="1" customWidth="1"/>
    <col min="1030" max="1030" width="11.7109375" style="39" bestFit="1" customWidth="1"/>
    <col min="1031" max="1031" width="7.28515625" style="39" customWidth="1"/>
    <col min="1032" max="1032" width="11.7109375" style="39" bestFit="1" customWidth="1"/>
    <col min="1033" max="1033" width="6.85546875" style="39" customWidth="1"/>
    <col min="1034" max="1034" width="12" style="39" bestFit="1" customWidth="1"/>
    <col min="1035" max="1035" width="7.140625" style="39" customWidth="1"/>
    <col min="1036" max="1036" width="17.28515625" style="39" bestFit="1" customWidth="1"/>
    <col min="1037" max="1037" width="7.140625" style="39" customWidth="1"/>
    <col min="1038" max="1038" width="11.7109375" style="39" bestFit="1" customWidth="1"/>
    <col min="1039" max="1039" width="9" style="39" customWidth="1"/>
    <col min="1040" max="1040" width="11.42578125" style="39" bestFit="1" customWidth="1"/>
    <col min="1041" max="1280" width="9.140625" style="39"/>
    <col min="1281" max="1281" width="0" style="39" hidden="1" customWidth="1"/>
    <col min="1282" max="1282" width="5.140625" style="39" customWidth="1"/>
    <col min="1283" max="1283" width="32.5703125" style="39" customWidth="1"/>
    <col min="1284" max="1284" width="12" style="39" bestFit="1" customWidth="1"/>
    <col min="1285" max="1285" width="7.42578125" style="39" bestFit="1" customWidth="1"/>
    <col min="1286" max="1286" width="11.7109375" style="39" bestFit="1" customWidth="1"/>
    <col min="1287" max="1287" width="7.28515625" style="39" customWidth="1"/>
    <col min="1288" max="1288" width="11.7109375" style="39" bestFit="1" customWidth="1"/>
    <col min="1289" max="1289" width="6.85546875" style="39" customWidth="1"/>
    <col min="1290" max="1290" width="12" style="39" bestFit="1" customWidth="1"/>
    <col min="1291" max="1291" width="7.140625" style="39" customWidth="1"/>
    <col min="1292" max="1292" width="17.28515625" style="39" bestFit="1" customWidth="1"/>
    <col min="1293" max="1293" width="7.140625" style="39" customWidth="1"/>
    <col min="1294" max="1294" width="11.7109375" style="39" bestFit="1" customWidth="1"/>
    <col min="1295" max="1295" width="9" style="39" customWidth="1"/>
    <col min="1296" max="1296" width="11.42578125" style="39" bestFit="1" customWidth="1"/>
    <col min="1297" max="1536" width="9.140625" style="39"/>
    <col min="1537" max="1537" width="0" style="39" hidden="1" customWidth="1"/>
    <col min="1538" max="1538" width="5.140625" style="39" customWidth="1"/>
    <col min="1539" max="1539" width="32.5703125" style="39" customWidth="1"/>
    <col min="1540" max="1540" width="12" style="39" bestFit="1" customWidth="1"/>
    <col min="1541" max="1541" width="7.42578125" style="39" bestFit="1" customWidth="1"/>
    <col min="1542" max="1542" width="11.7109375" style="39" bestFit="1" customWidth="1"/>
    <col min="1543" max="1543" width="7.28515625" style="39" customWidth="1"/>
    <col min="1544" max="1544" width="11.7109375" style="39" bestFit="1" customWidth="1"/>
    <col min="1545" max="1545" width="6.85546875" style="39" customWidth="1"/>
    <col min="1546" max="1546" width="12" style="39" bestFit="1" customWidth="1"/>
    <col min="1547" max="1547" width="7.140625" style="39" customWidth="1"/>
    <col min="1548" max="1548" width="17.28515625" style="39" bestFit="1" customWidth="1"/>
    <col min="1549" max="1549" width="7.140625" style="39" customWidth="1"/>
    <col min="1550" max="1550" width="11.7109375" style="39" bestFit="1" customWidth="1"/>
    <col min="1551" max="1551" width="9" style="39" customWidth="1"/>
    <col min="1552" max="1552" width="11.42578125" style="39" bestFit="1" customWidth="1"/>
    <col min="1553" max="1792" width="9.140625" style="39"/>
    <col min="1793" max="1793" width="0" style="39" hidden="1" customWidth="1"/>
    <col min="1794" max="1794" width="5.140625" style="39" customWidth="1"/>
    <col min="1795" max="1795" width="32.5703125" style="39" customWidth="1"/>
    <col min="1796" max="1796" width="12" style="39" bestFit="1" customWidth="1"/>
    <col min="1797" max="1797" width="7.42578125" style="39" bestFit="1" customWidth="1"/>
    <col min="1798" max="1798" width="11.7109375" style="39" bestFit="1" customWidth="1"/>
    <col min="1799" max="1799" width="7.28515625" style="39" customWidth="1"/>
    <col min="1800" max="1800" width="11.7109375" style="39" bestFit="1" customWidth="1"/>
    <col min="1801" max="1801" width="6.85546875" style="39" customWidth="1"/>
    <col min="1802" max="1802" width="12" style="39" bestFit="1" customWidth="1"/>
    <col min="1803" max="1803" width="7.140625" style="39" customWidth="1"/>
    <col min="1804" max="1804" width="17.28515625" style="39" bestFit="1" customWidth="1"/>
    <col min="1805" max="1805" width="7.140625" style="39" customWidth="1"/>
    <col min="1806" max="1806" width="11.7109375" style="39" bestFit="1" customWidth="1"/>
    <col min="1807" max="1807" width="9" style="39" customWidth="1"/>
    <col min="1808" max="1808" width="11.42578125" style="39" bestFit="1" customWidth="1"/>
    <col min="1809" max="2048" width="9.140625" style="39"/>
    <col min="2049" max="2049" width="0" style="39" hidden="1" customWidth="1"/>
    <col min="2050" max="2050" width="5.140625" style="39" customWidth="1"/>
    <col min="2051" max="2051" width="32.5703125" style="39" customWidth="1"/>
    <col min="2052" max="2052" width="12" style="39" bestFit="1" customWidth="1"/>
    <col min="2053" max="2053" width="7.42578125" style="39" bestFit="1" customWidth="1"/>
    <col min="2054" max="2054" width="11.7109375" style="39" bestFit="1" customWidth="1"/>
    <col min="2055" max="2055" width="7.28515625" style="39" customWidth="1"/>
    <col min="2056" max="2056" width="11.7109375" style="39" bestFit="1" customWidth="1"/>
    <col min="2057" max="2057" width="6.85546875" style="39" customWidth="1"/>
    <col min="2058" max="2058" width="12" style="39" bestFit="1" customWidth="1"/>
    <col min="2059" max="2059" width="7.140625" style="39" customWidth="1"/>
    <col min="2060" max="2060" width="17.28515625" style="39" bestFit="1" customWidth="1"/>
    <col min="2061" max="2061" width="7.140625" style="39" customWidth="1"/>
    <col min="2062" max="2062" width="11.7109375" style="39" bestFit="1" customWidth="1"/>
    <col min="2063" max="2063" width="9" style="39" customWidth="1"/>
    <col min="2064" max="2064" width="11.42578125" style="39" bestFit="1" customWidth="1"/>
    <col min="2065" max="2304" width="9.140625" style="39"/>
    <col min="2305" max="2305" width="0" style="39" hidden="1" customWidth="1"/>
    <col min="2306" max="2306" width="5.140625" style="39" customWidth="1"/>
    <col min="2307" max="2307" width="32.5703125" style="39" customWidth="1"/>
    <col min="2308" max="2308" width="12" style="39" bestFit="1" customWidth="1"/>
    <col min="2309" max="2309" width="7.42578125" style="39" bestFit="1" customWidth="1"/>
    <col min="2310" max="2310" width="11.7109375" style="39" bestFit="1" customWidth="1"/>
    <col min="2311" max="2311" width="7.28515625" style="39" customWidth="1"/>
    <col min="2312" max="2312" width="11.7109375" style="39" bestFit="1" customWidth="1"/>
    <col min="2313" max="2313" width="6.85546875" style="39" customWidth="1"/>
    <col min="2314" max="2314" width="12" style="39" bestFit="1" customWidth="1"/>
    <col min="2315" max="2315" width="7.140625" style="39" customWidth="1"/>
    <col min="2316" max="2316" width="17.28515625" style="39" bestFit="1" customWidth="1"/>
    <col min="2317" max="2317" width="7.140625" style="39" customWidth="1"/>
    <col min="2318" max="2318" width="11.7109375" style="39" bestFit="1" customWidth="1"/>
    <col min="2319" max="2319" width="9" style="39" customWidth="1"/>
    <col min="2320" max="2320" width="11.42578125" style="39" bestFit="1" customWidth="1"/>
    <col min="2321" max="2560" width="9.140625" style="39"/>
    <col min="2561" max="2561" width="0" style="39" hidden="1" customWidth="1"/>
    <col min="2562" max="2562" width="5.140625" style="39" customWidth="1"/>
    <col min="2563" max="2563" width="32.5703125" style="39" customWidth="1"/>
    <col min="2564" max="2564" width="12" style="39" bestFit="1" customWidth="1"/>
    <col min="2565" max="2565" width="7.42578125" style="39" bestFit="1" customWidth="1"/>
    <col min="2566" max="2566" width="11.7109375" style="39" bestFit="1" customWidth="1"/>
    <col min="2567" max="2567" width="7.28515625" style="39" customWidth="1"/>
    <col min="2568" max="2568" width="11.7109375" style="39" bestFit="1" customWidth="1"/>
    <col min="2569" max="2569" width="6.85546875" style="39" customWidth="1"/>
    <col min="2570" max="2570" width="12" style="39" bestFit="1" customWidth="1"/>
    <col min="2571" max="2571" width="7.140625" style="39" customWidth="1"/>
    <col min="2572" max="2572" width="17.28515625" style="39" bestFit="1" customWidth="1"/>
    <col min="2573" max="2573" width="7.140625" style="39" customWidth="1"/>
    <col min="2574" max="2574" width="11.7109375" style="39" bestFit="1" customWidth="1"/>
    <col min="2575" max="2575" width="9" style="39" customWidth="1"/>
    <col min="2576" max="2576" width="11.42578125" style="39" bestFit="1" customWidth="1"/>
    <col min="2577" max="2816" width="9.140625" style="39"/>
    <col min="2817" max="2817" width="0" style="39" hidden="1" customWidth="1"/>
    <col min="2818" max="2818" width="5.140625" style="39" customWidth="1"/>
    <col min="2819" max="2819" width="32.5703125" style="39" customWidth="1"/>
    <col min="2820" max="2820" width="12" style="39" bestFit="1" customWidth="1"/>
    <col min="2821" max="2821" width="7.42578125" style="39" bestFit="1" customWidth="1"/>
    <col min="2822" max="2822" width="11.7109375" style="39" bestFit="1" customWidth="1"/>
    <col min="2823" max="2823" width="7.28515625" style="39" customWidth="1"/>
    <col min="2824" max="2824" width="11.7109375" style="39" bestFit="1" customWidth="1"/>
    <col min="2825" max="2825" width="6.85546875" style="39" customWidth="1"/>
    <col min="2826" max="2826" width="12" style="39" bestFit="1" customWidth="1"/>
    <col min="2827" max="2827" width="7.140625" style="39" customWidth="1"/>
    <col min="2828" max="2828" width="17.28515625" style="39" bestFit="1" customWidth="1"/>
    <col min="2829" max="2829" width="7.140625" style="39" customWidth="1"/>
    <col min="2830" max="2830" width="11.7109375" style="39" bestFit="1" customWidth="1"/>
    <col min="2831" max="2831" width="9" style="39" customWidth="1"/>
    <col min="2832" max="2832" width="11.42578125" style="39" bestFit="1" customWidth="1"/>
    <col min="2833" max="3072" width="9.140625" style="39"/>
    <col min="3073" max="3073" width="0" style="39" hidden="1" customWidth="1"/>
    <col min="3074" max="3074" width="5.140625" style="39" customWidth="1"/>
    <col min="3075" max="3075" width="32.5703125" style="39" customWidth="1"/>
    <col min="3076" max="3076" width="12" style="39" bestFit="1" customWidth="1"/>
    <col min="3077" max="3077" width="7.42578125" style="39" bestFit="1" customWidth="1"/>
    <col min="3078" max="3078" width="11.7109375" style="39" bestFit="1" customWidth="1"/>
    <col min="3079" max="3079" width="7.28515625" style="39" customWidth="1"/>
    <col min="3080" max="3080" width="11.7109375" style="39" bestFit="1" customWidth="1"/>
    <col min="3081" max="3081" width="6.85546875" style="39" customWidth="1"/>
    <col min="3082" max="3082" width="12" style="39" bestFit="1" customWidth="1"/>
    <col min="3083" max="3083" width="7.140625" style="39" customWidth="1"/>
    <col min="3084" max="3084" width="17.28515625" style="39" bestFit="1" customWidth="1"/>
    <col min="3085" max="3085" width="7.140625" style="39" customWidth="1"/>
    <col min="3086" max="3086" width="11.7109375" style="39" bestFit="1" customWidth="1"/>
    <col min="3087" max="3087" width="9" style="39" customWidth="1"/>
    <col min="3088" max="3088" width="11.42578125" style="39" bestFit="1" customWidth="1"/>
    <col min="3089" max="3328" width="9.140625" style="39"/>
    <col min="3329" max="3329" width="0" style="39" hidden="1" customWidth="1"/>
    <col min="3330" max="3330" width="5.140625" style="39" customWidth="1"/>
    <col min="3331" max="3331" width="32.5703125" style="39" customWidth="1"/>
    <col min="3332" max="3332" width="12" style="39" bestFit="1" customWidth="1"/>
    <col min="3333" max="3333" width="7.42578125" style="39" bestFit="1" customWidth="1"/>
    <col min="3334" max="3334" width="11.7109375" style="39" bestFit="1" customWidth="1"/>
    <col min="3335" max="3335" width="7.28515625" style="39" customWidth="1"/>
    <col min="3336" max="3336" width="11.7109375" style="39" bestFit="1" customWidth="1"/>
    <col min="3337" max="3337" width="6.85546875" style="39" customWidth="1"/>
    <col min="3338" max="3338" width="12" style="39" bestFit="1" customWidth="1"/>
    <col min="3339" max="3339" width="7.140625" style="39" customWidth="1"/>
    <col min="3340" max="3340" width="17.28515625" style="39" bestFit="1" customWidth="1"/>
    <col min="3341" max="3341" width="7.140625" style="39" customWidth="1"/>
    <col min="3342" max="3342" width="11.7109375" style="39" bestFit="1" customWidth="1"/>
    <col min="3343" max="3343" width="9" style="39" customWidth="1"/>
    <col min="3344" max="3344" width="11.42578125" style="39" bestFit="1" customWidth="1"/>
    <col min="3345" max="3584" width="9.140625" style="39"/>
    <col min="3585" max="3585" width="0" style="39" hidden="1" customWidth="1"/>
    <col min="3586" max="3586" width="5.140625" style="39" customWidth="1"/>
    <col min="3587" max="3587" width="32.5703125" style="39" customWidth="1"/>
    <col min="3588" max="3588" width="12" style="39" bestFit="1" customWidth="1"/>
    <col min="3589" max="3589" width="7.42578125" style="39" bestFit="1" customWidth="1"/>
    <col min="3590" max="3590" width="11.7109375" style="39" bestFit="1" customWidth="1"/>
    <col min="3591" max="3591" width="7.28515625" style="39" customWidth="1"/>
    <col min="3592" max="3592" width="11.7109375" style="39" bestFit="1" customWidth="1"/>
    <col min="3593" max="3593" width="6.85546875" style="39" customWidth="1"/>
    <col min="3594" max="3594" width="12" style="39" bestFit="1" customWidth="1"/>
    <col min="3595" max="3595" width="7.140625" style="39" customWidth="1"/>
    <col min="3596" max="3596" width="17.28515625" style="39" bestFit="1" customWidth="1"/>
    <col min="3597" max="3597" width="7.140625" style="39" customWidth="1"/>
    <col min="3598" max="3598" width="11.7109375" style="39" bestFit="1" customWidth="1"/>
    <col min="3599" max="3599" width="9" style="39" customWidth="1"/>
    <col min="3600" max="3600" width="11.42578125" style="39" bestFit="1" customWidth="1"/>
    <col min="3601" max="3840" width="9.140625" style="39"/>
    <col min="3841" max="3841" width="0" style="39" hidden="1" customWidth="1"/>
    <col min="3842" max="3842" width="5.140625" style="39" customWidth="1"/>
    <col min="3843" max="3843" width="32.5703125" style="39" customWidth="1"/>
    <col min="3844" max="3844" width="12" style="39" bestFit="1" customWidth="1"/>
    <col min="3845" max="3845" width="7.42578125" style="39" bestFit="1" customWidth="1"/>
    <col min="3846" max="3846" width="11.7109375" style="39" bestFit="1" customWidth="1"/>
    <col min="3847" max="3847" width="7.28515625" style="39" customWidth="1"/>
    <col min="3848" max="3848" width="11.7109375" style="39" bestFit="1" customWidth="1"/>
    <col min="3849" max="3849" width="6.85546875" style="39" customWidth="1"/>
    <col min="3850" max="3850" width="12" style="39" bestFit="1" customWidth="1"/>
    <col min="3851" max="3851" width="7.140625" style="39" customWidth="1"/>
    <col min="3852" max="3852" width="17.28515625" style="39" bestFit="1" customWidth="1"/>
    <col min="3853" max="3853" width="7.140625" style="39" customWidth="1"/>
    <col min="3854" max="3854" width="11.7109375" style="39" bestFit="1" customWidth="1"/>
    <col min="3855" max="3855" width="9" style="39" customWidth="1"/>
    <col min="3856" max="3856" width="11.42578125" style="39" bestFit="1" customWidth="1"/>
    <col min="3857" max="4096" width="9.140625" style="39"/>
    <col min="4097" max="4097" width="0" style="39" hidden="1" customWidth="1"/>
    <col min="4098" max="4098" width="5.140625" style="39" customWidth="1"/>
    <col min="4099" max="4099" width="32.5703125" style="39" customWidth="1"/>
    <col min="4100" max="4100" width="12" style="39" bestFit="1" customWidth="1"/>
    <col min="4101" max="4101" width="7.42578125" style="39" bestFit="1" customWidth="1"/>
    <col min="4102" max="4102" width="11.7109375" style="39" bestFit="1" customWidth="1"/>
    <col min="4103" max="4103" width="7.28515625" style="39" customWidth="1"/>
    <col min="4104" max="4104" width="11.7109375" style="39" bestFit="1" customWidth="1"/>
    <col min="4105" max="4105" width="6.85546875" style="39" customWidth="1"/>
    <col min="4106" max="4106" width="12" style="39" bestFit="1" customWidth="1"/>
    <col min="4107" max="4107" width="7.140625" style="39" customWidth="1"/>
    <col min="4108" max="4108" width="17.28515625" style="39" bestFit="1" customWidth="1"/>
    <col min="4109" max="4109" width="7.140625" style="39" customWidth="1"/>
    <col min="4110" max="4110" width="11.7109375" style="39" bestFit="1" customWidth="1"/>
    <col min="4111" max="4111" width="9" style="39" customWidth="1"/>
    <col min="4112" max="4112" width="11.42578125" style="39" bestFit="1" customWidth="1"/>
    <col min="4113" max="4352" width="9.140625" style="39"/>
    <col min="4353" max="4353" width="0" style="39" hidden="1" customWidth="1"/>
    <col min="4354" max="4354" width="5.140625" style="39" customWidth="1"/>
    <col min="4355" max="4355" width="32.5703125" style="39" customWidth="1"/>
    <col min="4356" max="4356" width="12" style="39" bestFit="1" customWidth="1"/>
    <col min="4357" max="4357" width="7.42578125" style="39" bestFit="1" customWidth="1"/>
    <col min="4358" max="4358" width="11.7109375" style="39" bestFit="1" customWidth="1"/>
    <col min="4359" max="4359" width="7.28515625" style="39" customWidth="1"/>
    <col min="4360" max="4360" width="11.7109375" style="39" bestFit="1" customWidth="1"/>
    <col min="4361" max="4361" width="6.85546875" style="39" customWidth="1"/>
    <col min="4362" max="4362" width="12" style="39" bestFit="1" customWidth="1"/>
    <col min="4363" max="4363" width="7.140625" style="39" customWidth="1"/>
    <col min="4364" max="4364" width="17.28515625" style="39" bestFit="1" customWidth="1"/>
    <col min="4365" max="4365" width="7.140625" style="39" customWidth="1"/>
    <col min="4366" max="4366" width="11.7109375" style="39" bestFit="1" customWidth="1"/>
    <col min="4367" max="4367" width="9" style="39" customWidth="1"/>
    <col min="4368" max="4368" width="11.42578125" style="39" bestFit="1" customWidth="1"/>
    <col min="4369" max="4608" width="9.140625" style="39"/>
    <col min="4609" max="4609" width="0" style="39" hidden="1" customWidth="1"/>
    <col min="4610" max="4610" width="5.140625" style="39" customWidth="1"/>
    <col min="4611" max="4611" width="32.5703125" style="39" customWidth="1"/>
    <col min="4612" max="4612" width="12" style="39" bestFit="1" customWidth="1"/>
    <col min="4613" max="4613" width="7.42578125" style="39" bestFit="1" customWidth="1"/>
    <col min="4614" max="4614" width="11.7109375" style="39" bestFit="1" customWidth="1"/>
    <col min="4615" max="4615" width="7.28515625" style="39" customWidth="1"/>
    <col min="4616" max="4616" width="11.7109375" style="39" bestFit="1" customWidth="1"/>
    <col min="4617" max="4617" width="6.85546875" style="39" customWidth="1"/>
    <col min="4618" max="4618" width="12" style="39" bestFit="1" customWidth="1"/>
    <col min="4619" max="4619" width="7.140625" style="39" customWidth="1"/>
    <col min="4620" max="4620" width="17.28515625" style="39" bestFit="1" customWidth="1"/>
    <col min="4621" max="4621" width="7.140625" style="39" customWidth="1"/>
    <col min="4622" max="4622" width="11.7109375" style="39" bestFit="1" customWidth="1"/>
    <col min="4623" max="4623" width="9" style="39" customWidth="1"/>
    <col min="4624" max="4624" width="11.42578125" style="39" bestFit="1" customWidth="1"/>
    <col min="4625" max="4864" width="9.140625" style="39"/>
    <col min="4865" max="4865" width="0" style="39" hidden="1" customWidth="1"/>
    <col min="4866" max="4866" width="5.140625" style="39" customWidth="1"/>
    <col min="4867" max="4867" width="32.5703125" style="39" customWidth="1"/>
    <col min="4868" max="4868" width="12" style="39" bestFit="1" customWidth="1"/>
    <col min="4869" max="4869" width="7.42578125" style="39" bestFit="1" customWidth="1"/>
    <col min="4870" max="4870" width="11.7109375" style="39" bestFit="1" customWidth="1"/>
    <col min="4871" max="4871" width="7.28515625" style="39" customWidth="1"/>
    <col min="4872" max="4872" width="11.7109375" style="39" bestFit="1" customWidth="1"/>
    <col min="4873" max="4873" width="6.85546875" style="39" customWidth="1"/>
    <col min="4874" max="4874" width="12" style="39" bestFit="1" customWidth="1"/>
    <col min="4875" max="4875" width="7.140625" style="39" customWidth="1"/>
    <col min="4876" max="4876" width="17.28515625" style="39" bestFit="1" customWidth="1"/>
    <col min="4877" max="4877" width="7.140625" style="39" customWidth="1"/>
    <col min="4878" max="4878" width="11.7109375" style="39" bestFit="1" customWidth="1"/>
    <col min="4879" max="4879" width="9" style="39" customWidth="1"/>
    <col min="4880" max="4880" width="11.42578125" style="39" bestFit="1" customWidth="1"/>
    <col min="4881" max="5120" width="9.140625" style="39"/>
    <col min="5121" max="5121" width="0" style="39" hidden="1" customWidth="1"/>
    <col min="5122" max="5122" width="5.140625" style="39" customWidth="1"/>
    <col min="5123" max="5123" width="32.5703125" style="39" customWidth="1"/>
    <col min="5124" max="5124" width="12" style="39" bestFit="1" customWidth="1"/>
    <col min="5125" max="5125" width="7.42578125" style="39" bestFit="1" customWidth="1"/>
    <col min="5126" max="5126" width="11.7109375" style="39" bestFit="1" customWidth="1"/>
    <col min="5127" max="5127" width="7.28515625" style="39" customWidth="1"/>
    <col min="5128" max="5128" width="11.7109375" style="39" bestFit="1" customWidth="1"/>
    <col min="5129" max="5129" width="6.85546875" style="39" customWidth="1"/>
    <col min="5130" max="5130" width="12" style="39" bestFit="1" customWidth="1"/>
    <col min="5131" max="5131" width="7.140625" style="39" customWidth="1"/>
    <col min="5132" max="5132" width="17.28515625" style="39" bestFit="1" customWidth="1"/>
    <col min="5133" max="5133" width="7.140625" style="39" customWidth="1"/>
    <col min="5134" max="5134" width="11.7109375" style="39" bestFit="1" customWidth="1"/>
    <col min="5135" max="5135" width="9" style="39" customWidth="1"/>
    <col min="5136" max="5136" width="11.42578125" style="39" bestFit="1" customWidth="1"/>
    <col min="5137" max="5376" width="9.140625" style="39"/>
    <col min="5377" max="5377" width="0" style="39" hidden="1" customWidth="1"/>
    <col min="5378" max="5378" width="5.140625" style="39" customWidth="1"/>
    <col min="5379" max="5379" width="32.5703125" style="39" customWidth="1"/>
    <col min="5380" max="5380" width="12" style="39" bestFit="1" customWidth="1"/>
    <col min="5381" max="5381" width="7.42578125" style="39" bestFit="1" customWidth="1"/>
    <col min="5382" max="5382" width="11.7109375" style="39" bestFit="1" customWidth="1"/>
    <col min="5383" max="5383" width="7.28515625" style="39" customWidth="1"/>
    <col min="5384" max="5384" width="11.7109375" style="39" bestFit="1" customWidth="1"/>
    <col min="5385" max="5385" width="6.85546875" style="39" customWidth="1"/>
    <col min="5386" max="5386" width="12" style="39" bestFit="1" customWidth="1"/>
    <col min="5387" max="5387" width="7.140625" style="39" customWidth="1"/>
    <col min="5388" max="5388" width="17.28515625" style="39" bestFit="1" customWidth="1"/>
    <col min="5389" max="5389" width="7.140625" style="39" customWidth="1"/>
    <col min="5390" max="5390" width="11.7109375" style="39" bestFit="1" customWidth="1"/>
    <col min="5391" max="5391" width="9" style="39" customWidth="1"/>
    <col min="5392" max="5392" width="11.42578125" style="39" bestFit="1" customWidth="1"/>
    <col min="5393" max="5632" width="9.140625" style="39"/>
    <col min="5633" max="5633" width="0" style="39" hidden="1" customWidth="1"/>
    <col min="5634" max="5634" width="5.140625" style="39" customWidth="1"/>
    <col min="5635" max="5635" width="32.5703125" style="39" customWidth="1"/>
    <col min="5636" max="5636" width="12" style="39" bestFit="1" customWidth="1"/>
    <col min="5637" max="5637" width="7.42578125" style="39" bestFit="1" customWidth="1"/>
    <col min="5638" max="5638" width="11.7109375" style="39" bestFit="1" customWidth="1"/>
    <col min="5639" max="5639" width="7.28515625" style="39" customWidth="1"/>
    <col min="5640" max="5640" width="11.7109375" style="39" bestFit="1" customWidth="1"/>
    <col min="5641" max="5641" width="6.85546875" style="39" customWidth="1"/>
    <col min="5642" max="5642" width="12" style="39" bestFit="1" customWidth="1"/>
    <col min="5643" max="5643" width="7.140625" style="39" customWidth="1"/>
    <col min="5644" max="5644" width="17.28515625" style="39" bestFit="1" customWidth="1"/>
    <col min="5645" max="5645" width="7.140625" style="39" customWidth="1"/>
    <col min="5646" max="5646" width="11.7109375" style="39" bestFit="1" customWidth="1"/>
    <col min="5647" max="5647" width="9" style="39" customWidth="1"/>
    <col min="5648" max="5648" width="11.42578125" style="39" bestFit="1" customWidth="1"/>
    <col min="5649" max="5888" width="9.140625" style="39"/>
    <col min="5889" max="5889" width="0" style="39" hidden="1" customWidth="1"/>
    <col min="5890" max="5890" width="5.140625" style="39" customWidth="1"/>
    <col min="5891" max="5891" width="32.5703125" style="39" customWidth="1"/>
    <col min="5892" max="5892" width="12" style="39" bestFit="1" customWidth="1"/>
    <col min="5893" max="5893" width="7.42578125" style="39" bestFit="1" customWidth="1"/>
    <col min="5894" max="5894" width="11.7109375" style="39" bestFit="1" customWidth="1"/>
    <col min="5895" max="5895" width="7.28515625" style="39" customWidth="1"/>
    <col min="5896" max="5896" width="11.7109375" style="39" bestFit="1" customWidth="1"/>
    <col min="5897" max="5897" width="6.85546875" style="39" customWidth="1"/>
    <col min="5898" max="5898" width="12" style="39" bestFit="1" customWidth="1"/>
    <col min="5899" max="5899" width="7.140625" style="39" customWidth="1"/>
    <col min="5900" max="5900" width="17.28515625" style="39" bestFit="1" customWidth="1"/>
    <col min="5901" max="5901" width="7.140625" style="39" customWidth="1"/>
    <col min="5902" max="5902" width="11.7109375" style="39" bestFit="1" customWidth="1"/>
    <col min="5903" max="5903" width="9" style="39" customWidth="1"/>
    <col min="5904" max="5904" width="11.42578125" style="39" bestFit="1" customWidth="1"/>
    <col min="5905" max="6144" width="9.140625" style="39"/>
    <col min="6145" max="6145" width="0" style="39" hidden="1" customWidth="1"/>
    <col min="6146" max="6146" width="5.140625" style="39" customWidth="1"/>
    <col min="6147" max="6147" width="32.5703125" style="39" customWidth="1"/>
    <col min="6148" max="6148" width="12" style="39" bestFit="1" customWidth="1"/>
    <col min="6149" max="6149" width="7.42578125" style="39" bestFit="1" customWidth="1"/>
    <col min="6150" max="6150" width="11.7109375" style="39" bestFit="1" customWidth="1"/>
    <col min="6151" max="6151" width="7.28515625" style="39" customWidth="1"/>
    <col min="6152" max="6152" width="11.7109375" style="39" bestFit="1" customWidth="1"/>
    <col min="6153" max="6153" width="6.85546875" style="39" customWidth="1"/>
    <col min="6154" max="6154" width="12" style="39" bestFit="1" customWidth="1"/>
    <col min="6155" max="6155" width="7.140625" style="39" customWidth="1"/>
    <col min="6156" max="6156" width="17.28515625" style="39" bestFit="1" customWidth="1"/>
    <col min="6157" max="6157" width="7.140625" style="39" customWidth="1"/>
    <col min="6158" max="6158" width="11.7109375" style="39" bestFit="1" customWidth="1"/>
    <col min="6159" max="6159" width="9" style="39" customWidth="1"/>
    <col min="6160" max="6160" width="11.42578125" style="39" bestFit="1" customWidth="1"/>
    <col min="6161" max="6400" width="9.140625" style="39"/>
    <col min="6401" max="6401" width="0" style="39" hidden="1" customWidth="1"/>
    <col min="6402" max="6402" width="5.140625" style="39" customWidth="1"/>
    <col min="6403" max="6403" width="32.5703125" style="39" customWidth="1"/>
    <col min="6404" max="6404" width="12" style="39" bestFit="1" customWidth="1"/>
    <col min="6405" max="6405" width="7.42578125" style="39" bestFit="1" customWidth="1"/>
    <col min="6406" max="6406" width="11.7109375" style="39" bestFit="1" customWidth="1"/>
    <col min="6407" max="6407" width="7.28515625" style="39" customWidth="1"/>
    <col min="6408" max="6408" width="11.7109375" style="39" bestFit="1" customWidth="1"/>
    <col min="6409" max="6409" width="6.85546875" style="39" customWidth="1"/>
    <col min="6410" max="6410" width="12" style="39" bestFit="1" customWidth="1"/>
    <col min="6411" max="6411" width="7.140625" style="39" customWidth="1"/>
    <col min="6412" max="6412" width="17.28515625" style="39" bestFit="1" customWidth="1"/>
    <col min="6413" max="6413" width="7.140625" style="39" customWidth="1"/>
    <col min="6414" max="6414" width="11.7109375" style="39" bestFit="1" customWidth="1"/>
    <col min="6415" max="6415" width="9" style="39" customWidth="1"/>
    <col min="6416" max="6416" width="11.42578125" style="39" bestFit="1" customWidth="1"/>
    <col min="6417" max="6656" width="9.140625" style="39"/>
    <col min="6657" max="6657" width="0" style="39" hidden="1" customWidth="1"/>
    <col min="6658" max="6658" width="5.140625" style="39" customWidth="1"/>
    <col min="6659" max="6659" width="32.5703125" style="39" customWidth="1"/>
    <col min="6660" max="6660" width="12" style="39" bestFit="1" customWidth="1"/>
    <col min="6661" max="6661" width="7.42578125" style="39" bestFit="1" customWidth="1"/>
    <col min="6662" max="6662" width="11.7109375" style="39" bestFit="1" customWidth="1"/>
    <col min="6663" max="6663" width="7.28515625" style="39" customWidth="1"/>
    <col min="6664" max="6664" width="11.7109375" style="39" bestFit="1" customWidth="1"/>
    <col min="6665" max="6665" width="6.85546875" style="39" customWidth="1"/>
    <col min="6666" max="6666" width="12" style="39" bestFit="1" customWidth="1"/>
    <col min="6667" max="6667" width="7.140625" style="39" customWidth="1"/>
    <col min="6668" max="6668" width="17.28515625" style="39" bestFit="1" customWidth="1"/>
    <col min="6669" max="6669" width="7.140625" style="39" customWidth="1"/>
    <col min="6670" max="6670" width="11.7109375" style="39" bestFit="1" customWidth="1"/>
    <col min="6671" max="6671" width="9" style="39" customWidth="1"/>
    <col min="6672" max="6672" width="11.42578125" style="39" bestFit="1" customWidth="1"/>
    <col min="6673" max="6912" width="9.140625" style="39"/>
    <col min="6913" max="6913" width="0" style="39" hidden="1" customWidth="1"/>
    <col min="6914" max="6914" width="5.140625" style="39" customWidth="1"/>
    <col min="6915" max="6915" width="32.5703125" style="39" customWidth="1"/>
    <col min="6916" max="6916" width="12" style="39" bestFit="1" customWidth="1"/>
    <col min="6917" max="6917" width="7.42578125" style="39" bestFit="1" customWidth="1"/>
    <col min="6918" max="6918" width="11.7109375" style="39" bestFit="1" customWidth="1"/>
    <col min="6919" max="6919" width="7.28515625" style="39" customWidth="1"/>
    <col min="6920" max="6920" width="11.7109375" style="39" bestFit="1" customWidth="1"/>
    <col min="6921" max="6921" width="6.85546875" style="39" customWidth="1"/>
    <col min="6922" max="6922" width="12" style="39" bestFit="1" customWidth="1"/>
    <col min="6923" max="6923" width="7.140625" style="39" customWidth="1"/>
    <col min="6924" max="6924" width="17.28515625" style="39" bestFit="1" customWidth="1"/>
    <col min="6925" max="6925" width="7.140625" style="39" customWidth="1"/>
    <col min="6926" max="6926" width="11.7109375" style="39" bestFit="1" customWidth="1"/>
    <col min="6927" max="6927" width="9" style="39" customWidth="1"/>
    <col min="6928" max="6928" width="11.42578125" style="39" bestFit="1" customWidth="1"/>
    <col min="6929" max="7168" width="9.140625" style="39"/>
    <col min="7169" max="7169" width="0" style="39" hidden="1" customWidth="1"/>
    <col min="7170" max="7170" width="5.140625" style="39" customWidth="1"/>
    <col min="7171" max="7171" width="32.5703125" style="39" customWidth="1"/>
    <col min="7172" max="7172" width="12" style="39" bestFit="1" customWidth="1"/>
    <col min="7173" max="7173" width="7.42578125" style="39" bestFit="1" customWidth="1"/>
    <col min="7174" max="7174" width="11.7109375" style="39" bestFit="1" customWidth="1"/>
    <col min="7175" max="7175" width="7.28515625" style="39" customWidth="1"/>
    <col min="7176" max="7176" width="11.7109375" style="39" bestFit="1" customWidth="1"/>
    <col min="7177" max="7177" width="6.85546875" style="39" customWidth="1"/>
    <col min="7178" max="7178" width="12" style="39" bestFit="1" customWidth="1"/>
    <col min="7179" max="7179" width="7.140625" style="39" customWidth="1"/>
    <col min="7180" max="7180" width="17.28515625" style="39" bestFit="1" customWidth="1"/>
    <col min="7181" max="7181" width="7.140625" style="39" customWidth="1"/>
    <col min="7182" max="7182" width="11.7109375" style="39" bestFit="1" customWidth="1"/>
    <col min="7183" max="7183" width="9" style="39" customWidth="1"/>
    <col min="7184" max="7184" width="11.42578125" style="39" bestFit="1" customWidth="1"/>
    <col min="7185" max="7424" width="9.140625" style="39"/>
    <col min="7425" max="7425" width="0" style="39" hidden="1" customWidth="1"/>
    <col min="7426" max="7426" width="5.140625" style="39" customWidth="1"/>
    <col min="7427" max="7427" width="32.5703125" style="39" customWidth="1"/>
    <col min="7428" max="7428" width="12" style="39" bestFit="1" customWidth="1"/>
    <col min="7429" max="7429" width="7.42578125" style="39" bestFit="1" customWidth="1"/>
    <col min="7430" max="7430" width="11.7109375" style="39" bestFit="1" customWidth="1"/>
    <col min="7431" max="7431" width="7.28515625" style="39" customWidth="1"/>
    <col min="7432" max="7432" width="11.7109375" style="39" bestFit="1" customWidth="1"/>
    <col min="7433" max="7433" width="6.85546875" style="39" customWidth="1"/>
    <col min="7434" max="7434" width="12" style="39" bestFit="1" customWidth="1"/>
    <col min="7435" max="7435" width="7.140625" style="39" customWidth="1"/>
    <col min="7436" max="7436" width="17.28515625" style="39" bestFit="1" customWidth="1"/>
    <col min="7437" max="7437" width="7.140625" style="39" customWidth="1"/>
    <col min="7438" max="7438" width="11.7109375" style="39" bestFit="1" customWidth="1"/>
    <col min="7439" max="7439" width="9" style="39" customWidth="1"/>
    <col min="7440" max="7440" width="11.42578125" style="39" bestFit="1" customWidth="1"/>
    <col min="7441" max="7680" width="9.140625" style="39"/>
    <col min="7681" max="7681" width="0" style="39" hidden="1" customWidth="1"/>
    <col min="7682" max="7682" width="5.140625" style="39" customWidth="1"/>
    <col min="7683" max="7683" width="32.5703125" style="39" customWidth="1"/>
    <col min="7684" max="7684" width="12" style="39" bestFit="1" customWidth="1"/>
    <col min="7685" max="7685" width="7.42578125" style="39" bestFit="1" customWidth="1"/>
    <col min="7686" max="7686" width="11.7109375" style="39" bestFit="1" customWidth="1"/>
    <col min="7687" max="7687" width="7.28515625" style="39" customWidth="1"/>
    <col min="7688" max="7688" width="11.7109375" style="39" bestFit="1" customWidth="1"/>
    <col min="7689" max="7689" width="6.85546875" style="39" customWidth="1"/>
    <col min="7690" max="7690" width="12" style="39" bestFit="1" customWidth="1"/>
    <col min="7691" max="7691" width="7.140625" style="39" customWidth="1"/>
    <col min="7692" max="7692" width="17.28515625" style="39" bestFit="1" customWidth="1"/>
    <col min="7693" max="7693" width="7.140625" style="39" customWidth="1"/>
    <col min="7694" max="7694" width="11.7109375" style="39" bestFit="1" customWidth="1"/>
    <col min="7695" max="7695" width="9" style="39" customWidth="1"/>
    <col min="7696" max="7696" width="11.42578125" style="39" bestFit="1" customWidth="1"/>
    <col min="7697" max="7936" width="9.140625" style="39"/>
    <col min="7937" max="7937" width="0" style="39" hidden="1" customWidth="1"/>
    <col min="7938" max="7938" width="5.140625" style="39" customWidth="1"/>
    <col min="7939" max="7939" width="32.5703125" style="39" customWidth="1"/>
    <col min="7940" max="7940" width="12" style="39" bestFit="1" customWidth="1"/>
    <col min="7941" max="7941" width="7.42578125" style="39" bestFit="1" customWidth="1"/>
    <col min="7942" max="7942" width="11.7109375" style="39" bestFit="1" customWidth="1"/>
    <col min="7943" max="7943" width="7.28515625" style="39" customWidth="1"/>
    <col min="7944" max="7944" width="11.7109375" style="39" bestFit="1" customWidth="1"/>
    <col min="7945" max="7945" width="6.85546875" style="39" customWidth="1"/>
    <col min="7946" max="7946" width="12" style="39" bestFit="1" customWidth="1"/>
    <col min="7947" max="7947" width="7.140625" style="39" customWidth="1"/>
    <col min="7948" max="7948" width="17.28515625" style="39" bestFit="1" customWidth="1"/>
    <col min="7949" max="7949" width="7.140625" style="39" customWidth="1"/>
    <col min="7950" max="7950" width="11.7109375" style="39" bestFit="1" customWidth="1"/>
    <col min="7951" max="7951" width="9" style="39" customWidth="1"/>
    <col min="7952" max="7952" width="11.42578125" style="39" bestFit="1" customWidth="1"/>
    <col min="7953" max="8192" width="9.140625" style="39"/>
    <col min="8193" max="8193" width="0" style="39" hidden="1" customWidth="1"/>
    <col min="8194" max="8194" width="5.140625" style="39" customWidth="1"/>
    <col min="8195" max="8195" width="32.5703125" style="39" customWidth="1"/>
    <col min="8196" max="8196" width="12" style="39" bestFit="1" customWidth="1"/>
    <col min="8197" max="8197" width="7.42578125" style="39" bestFit="1" customWidth="1"/>
    <col min="8198" max="8198" width="11.7109375" style="39" bestFit="1" customWidth="1"/>
    <col min="8199" max="8199" width="7.28515625" style="39" customWidth="1"/>
    <col min="8200" max="8200" width="11.7109375" style="39" bestFit="1" customWidth="1"/>
    <col min="8201" max="8201" width="6.85546875" style="39" customWidth="1"/>
    <col min="8202" max="8202" width="12" style="39" bestFit="1" customWidth="1"/>
    <col min="8203" max="8203" width="7.140625" style="39" customWidth="1"/>
    <col min="8204" max="8204" width="17.28515625" style="39" bestFit="1" customWidth="1"/>
    <col min="8205" max="8205" width="7.140625" style="39" customWidth="1"/>
    <col min="8206" max="8206" width="11.7109375" style="39" bestFit="1" customWidth="1"/>
    <col min="8207" max="8207" width="9" style="39" customWidth="1"/>
    <col min="8208" max="8208" width="11.42578125" style="39" bestFit="1" customWidth="1"/>
    <col min="8209" max="8448" width="9.140625" style="39"/>
    <col min="8449" max="8449" width="0" style="39" hidden="1" customWidth="1"/>
    <col min="8450" max="8450" width="5.140625" style="39" customWidth="1"/>
    <col min="8451" max="8451" width="32.5703125" style="39" customWidth="1"/>
    <col min="8452" max="8452" width="12" style="39" bestFit="1" customWidth="1"/>
    <col min="8453" max="8453" width="7.42578125" style="39" bestFit="1" customWidth="1"/>
    <col min="8454" max="8454" width="11.7109375" style="39" bestFit="1" customWidth="1"/>
    <col min="8455" max="8455" width="7.28515625" style="39" customWidth="1"/>
    <col min="8456" max="8456" width="11.7109375" style="39" bestFit="1" customWidth="1"/>
    <col min="8457" max="8457" width="6.85546875" style="39" customWidth="1"/>
    <col min="8458" max="8458" width="12" style="39" bestFit="1" customWidth="1"/>
    <col min="8459" max="8459" width="7.140625" style="39" customWidth="1"/>
    <col min="8460" max="8460" width="17.28515625" style="39" bestFit="1" customWidth="1"/>
    <col min="8461" max="8461" width="7.140625" style="39" customWidth="1"/>
    <col min="8462" max="8462" width="11.7109375" style="39" bestFit="1" customWidth="1"/>
    <col min="8463" max="8463" width="9" style="39" customWidth="1"/>
    <col min="8464" max="8464" width="11.42578125" style="39" bestFit="1" customWidth="1"/>
    <col min="8465" max="8704" width="9.140625" style="39"/>
    <col min="8705" max="8705" width="0" style="39" hidden="1" customWidth="1"/>
    <col min="8706" max="8706" width="5.140625" style="39" customWidth="1"/>
    <col min="8707" max="8707" width="32.5703125" style="39" customWidth="1"/>
    <col min="8708" max="8708" width="12" style="39" bestFit="1" customWidth="1"/>
    <col min="8709" max="8709" width="7.42578125" style="39" bestFit="1" customWidth="1"/>
    <col min="8710" max="8710" width="11.7109375" style="39" bestFit="1" customWidth="1"/>
    <col min="8711" max="8711" width="7.28515625" style="39" customWidth="1"/>
    <col min="8712" max="8712" width="11.7109375" style="39" bestFit="1" customWidth="1"/>
    <col min="8713" max="8713" width="6.85546875" style="39" customWidth="1"/>
    <col min="8714" max="8714" width="12" style="39" bestFit="1" customWidth="1"/>
    <col min="8715" max="8715" width="7.140625" style="39" customWidth="1"/>
    <col min="8716" max="8716" width="17.28515625" style="39" bestFit="1" customWidth="1"/>
    <col min="8717" max="8717" width="7.140625" style="39" customWidth="1"/>
    <col min="8718" max="8718" width="11.7109375" style="39" bestFit="1" customWidth="1"/>
    <col min="8719" max="8719" width="9" style="39" customWidth="1"/>
    <col min="8720" max="8720" width="11.42578125" style="39" bestFit="1" customWidth="1"/>
    <col min="8721" max="8960" width="9.140625" style="39"/>
    <col min="8961" max="8961" width="0" style="39" hidden="1" customWidth="1"/>
    <col min="8962" max="8962" width="5.140625" style="39" customWidth="1"/>
    <col min="8963" max="8963" width="32.5703125" style="39" customWidth="1"/>
    <col min="8964" max="8964" width="12" style="39" bestFit="1" customWidth="1"/>
    <col min="8965" max="8965" width="7.42578125" style="39" bestFit="1" customWidth="1"/>
    <col min="8966" max="8966" width="11.7109375" style="39" bestFit="1" customWidth="1"/>
    <col min="8967" max="8967" width="7.28515625" style="39" customWidth="1"/>
    <col min="8968" max="8968" width="11.7109375" style="39" bestFit="1" customWidth="1"/>
    <col min="8969" max="8969" width="6.85546875" style="39" customWidth="1"/>
    <col min="8970" max="8970" width="12" style="39" bestFit="1" customWidth="1"/>
    <col min="8971" max="8971" width="7.140625" style="39" customWidth="1"/>
    <col min="8972" max="8972" width="17.28515625" style="39" bestFit="1" customWidth="1"/>
    <col min="8973" max="8973" width="7.140625" style="39" customWidth="1"/>
    <col min="8974" max="8974" width="11.7109375" style="39" bestFit="1" customWidth="1"/>
    <col min="8975" max="8975" width="9" style="39" customWidth="1"/>
    <col min="8976" max="8976" width="11.42578125" style="39" bestFit="1" customWidth="1"/>
    <col min="8977" max="9216" width="9.140625" style="39"/>
    <col min="9217" max="9217" width="0" style="39" hidden="1" customWidth="1"/>
    <col min="9218" max="9218" width="5.140625" style="39" customWidth="1"/>
    <col min="9219" max="9219" width="32.5703125" style="39" customWidth="1"/>
    <col min="9220" max="9220" width="12" style="39" bestFit="1" customWidth="1"/>
    <col min="9221" max="9221" width="7.42578125" style="39" bestFit="1" customWidth="1"/>
    <col min="9222" max="9222" width="11.7109375" style="39" bestFit="1" customWidth="1"/>
    <col min="9223" max="9223" width="7.28515625" style="39" customWidth="1"/>
    <col min="9224" max="9224" width="11.7109375" style="39" bestFit="1" customWidth="1"/>
    <col min="9225" max="9225" width="6.85546875" style="39" customWidth="1"/>
    <col min="9226" max="9226" width="12" style="39" bestFit="1" customWidth="1"/>
    <col min="9227" max="9227" width="7.140625" style="39" customWidth="1"/>
    <col min="9228" max="9228" width="17.28515625" style="39" bestFit="1" customWidth="1"/>
    <col min="9229" max="9229" width="7.140625" style="39" customWidth="1"/>
    <col min="9230" max="9230" width="11.7109375" style="39" bestFit="1" customWidth="1"/>
    <col min="9231" max="9231" width="9" style="39" customWidth="1"/>
    <col min="9232" max="9232" width="11.42578125" style="39" bestFit="1" customWidth="1"/>
    <col min="9233" max="9472" width="9.140625" style="39"/>
    <col min="9473" max="9473" width="0" style="39" hidden="1" customWidth="1"/>
    <col min="9474" max="9474" width="5.140625" style="39" customWidth="1"/>
    <col min="9475" max="9475" width="32.5703125" style="39" customWidth="1"/>
    <col min="9476" max="9476" width="12" style="39" bestFit="1" customWidth="1"/>
    <col min="9477" max="9477" width="7.42578125" style="39" bestFit="1" customWidth="1"/>
    <col min="9478" max="9478" width="11.7109375" style="39" bestFit="1" customWidth="1"/>
    <col min="9479" max="9479" width="7.28515625" style="39" customWidth="1"/>
    <col min="9480" max="9480" width="11.7109375" style="39" bestFit="1" customWidth="1"/>
    <col min="9481" max="9481" width="6.85546875" style="39" customWidth="1"/>
    <col min="9482" max="9482" width="12" style="39" bestFit="1" customWidth="1"/>
    <col min="9483" max="9483" width="7.140625" style="39" customWidth="1"/>
    <col min="9484" max="9484" width="17.28515625" style="39" bestFit="1" customWidth="1"/>
    <col min="9485" max="9485" width="7.140625" style="39" customWidth="1"/>
    <col min="9486" max="9486" width="11.7109375" style="39" bestFit="1" customWidth="1"/>
    <col min="9487" max="9487" width="9" style="39" customWidth="1"/>
    <col min="9488" max="9488" width="11.42578125" style="39" bestFit="1" customWidth="1"/>
    <col min="9489" max="9728" width="9.140625" style="39"/>
    <col min="9729" max="9729" width="0" style="39" hidden="1" customWidth="1"/>
    <col min="9730" max="9730" width="5.140625" style="39" customWidth="1"/>
    <col min="9731" max="9731" width="32.5703125" style="39" customWidth="1"/>
    <col min="9732" max="9732" width="12" style="39" bestFit="1" customWidth="1"/>
    <col min="9733" max="9733" width="7.42578125" style="39" bestFit="1" customWidth="1"/>
    <col min="9734" max="9734" width="11.7109375" style="39" bestFit="1" customWidth="1"/>
    <col min="9735" max="9735" width="7.28515625" style="39" customWidth="1"/>
    <col min="9736" max="9736" width="11.7109375" style="39" bestFit="1" customWidth="1"/>
    <col min="9737" max="9737" width="6.85546875" style="39" customWidth="1"/>
    <col min="9738" max="9738" width="12" style="39" bestFit="1" customWidth="1"/>
    <col min="9739" max="9739" width="7.140625" style="39" customWidth="1"/>
    <col min="9740" max="9740" width="17.28515625" style="39" bestFit="1" customWidth="1"/>
    <col min="9741" max="9741" width="7.140625" style="39" customWidth="1"/>
    <col min="9742" max="9742" width="11.7109375" style="39" bestFit="1" customWidth="1"/>
    <col min="9743" max="9743" width="9" style="39" customWidth="1"/>
    <col min="9744" max="9744" width="11.42578125" style="39" bestFit="1" customWidth="1"/>
    <col min="9745" max="9984" width="9.140625" style="39"/>
    <col min="9985" max="9985" width="0" style="39" hidden="1" customWidth="1"/>
    <col min="9986" max="9986" width="5.140625" style="39" customWidth="1"/>
    <col min="9987" max="9987" width="32.5703125" style="39" customWidth="1"/>
    <col min="9988" max="9988" width="12" style="39" bestFit="1" customWidth="1"/>
    <col min="9989" max="9989" width="7.42578125" style="39" bestFit="1" customWidth="1"/>
    <col min="9990" max="9990" width="11.7109375" style="39" bestFit="1" customWidth="1"/>
    <col min="9991" max="9991" width="7.28515625" style="39" customWidth="1"/>
    <col min="9992" max="9992" width="11.7109375" style="39" bestFit="1" customWidth="1"/>
    <col min="9993" max="9993" width="6.85546875" style="39" customWidth="1"/>
    <col min="9994" max="9994" width="12" style="39" bestFit="1" customWidth="1"/>
    <col min="9995" max="9995" width="7.140625" style="39" customWidth="1"/>
    <col min="9996" max="9996" width="17.28515625" style="39" bestFit="1" customWidth="1"/>
    <col min="9997" max="9997" width="7.140625" style="39" customWidth="1"/>
    <col min="9998" max="9998" width="11.7109375" style="39" bestFit="1" customWidth="1"/>
    <col min="9999" max="9999" width="9" style="39" customWidth="1"/>
    <col min="10000" max="10000" width="11.42578125" style="39" bestFit="1" customWidth="1"/>
    <col min="10001" max="10240" width="9.140625" style="39"/>
    <col min="10241" max="10241" width="0" style="39" hidden="1" customWidth="1"/>
    <col min="10242" max="10242" width="5.140625" style="39" customWidth="1"/>
    <col min="10243" max="10243" width="32.5703125" style="39" customWidth="1"/>
    <col min="10244" max="10244" width="12" style="39" bestFit="1" customWidth="1"/>
    <col min="10245" max="10245" width="7.42578125" style="39" bestFit="1" customWidth="1"/>
    <col min="10246" max="10246" width="11.7109375" style="39" bestFit="1" customWidth="1"/>
    <col min="10247" max="10247" width="7.28515625" style="39" customWidth="1"/>
    <col min="10248" max="10248" width="11.7109375" style="39" bestFit="1" customWidth="1"/>
    <col min="10249" max="10249" width="6.85546875" style="39" customWidth="1"/>
    <col min="10250" max="10250" width="12" style="39" bestFit="1" customWidth="1"/>
    <col min="10251" max="10251" width="7.140625" style="39" customWidth="1"/>
    <col min="10252" max="10252" width="17.28515625" style="39" bestFit="1" customWidth="1"/>
    <col min="10253" max="10253" width="7.140625" style="39" customWidth="1"/>
    <col min="10254" max="10254" width="11.7109375" style="39" bestFit="1" customWidth="1"/>
    <col min="10255" max="10255" width="9" style="39" customWidth="1"/>
    <col min="10256" max="10256" width="11.42578125" style="39" bestFit="1" customWidth="1"/>
    <col min="10257" max="10496" width="9.140625" style="39"/>
    <col min="10497" max="10497" width="0" style="39" hidden="1" customWidth="1"/>
    <col min="10498" max="10498" width="5.140625" style="39" customWidth="1"/>
    <col min="10499" max="10499" width="32.5703125" style="39" customWidth="1"/>
    <col min="10500" max="10500" width="12" style="39" bestFit="1" customWidth="1"/>
    <col min="10501" max="10501" width="7.42578125" style="39" bestFit="1" customWidth="1"/>
    <col min="10502" max="10502" width="11.7109375" style="39" bestFit="1" customWidth="1"/>
    <col min="10503" max="10503" width="7.28515625" style="39" customWidth="1"/>
    <col min="10504" max="10504" width="11.7109375" style="39" bestFit="1" customWidth="1"/>
    <col min="10505" max="10505" width="6.85546875" style="39" customWidth="1"/>
    <col min="10506" max="10506" width="12" style="39" bestFit="1" customWidth="1"/>
    <col min="10507" max="10507" width="7.140625" style="39" customWidth="1"/>
    <col min="10508" max="10508" width="17.28515625" style="39" bestFit="1" customWidth="1"/>
    <col min="10509" max="10509" width="7.140625" style="39" customWidth="1"/>
    <col min="10510" max="10510" width="11.7109375" style="39" bestFit="1" customWidth="1"/>
    <col min="10511" max="10511" width="9" style="39" customWidth="1"/>
    <col min="10512" max="10512" width="11.42578125" style="39" bestFit="1" customWidth="1"/>
    <col min="10513" max="10752" width="9.140625" style="39"/>
    <col min="10753" max="10753" width="0" style="39" hidden="1" customWidth="1"/>
    <col min="10754" max="10754" width="5.140625" style="39" customWidth="1"/>
    <col min="10755" max="10755" width="32.5703125" style="39" customWidth="1"/>
    <col min="10756" max="10756" width="12" style="39" bestFit="1" customWidth="1"/>
    <col min="10757" max="10757" width="7.42578125" style="39" bestFit="1" customWidth="1"/>
    <col min="10758" max="10758" width="11.7109375" style="39" bestFit="1" customWidth="1"/>
    <col min="10759" max="10759" width="7.28515625" style="39" customWidth="1"/>
    <col min="10760" max="10760" width="11.7109375" style="39" bestFit="1" customWidth="1"/>
    <col min="10761" max="10761" width="6.85546875" style="39" customWidth="1"/>
    <col min="10762" max="10762" width="12" style="39" bestFit="1" customWidth="1"/>
    <col min="10763" max="10763" width="7.140625" style="39" customWidth="1"/>
    <col min="10764" max="10764" width="17.28515625" style="39" bestFit="1" customWidth="1"/>
    <col min="10765" max="10765" width="7.140625" style="39" customWidth="1"/>
    <col min="10766" max="10766" width="11.7109375" style="39" bestFit="1" customWidth="1"/>
    <col min="10767" max="10767" width="9" style="39" customWidth="1"/>
    <col min="10768" max="10768" width="11.42578125" style="39" bestFit="1" customWidth="1"/>
    <col min="10769" max="11008" width="9.140625" style="39"/>
    <col min="11009" max="11009" width="0" style="39" hidden="1" customWidth="1"/>
    <col min="11010" max="11010" width="5.140625" style="39" customWidth="1"/>
    <col min="11011" max="11011" width="32.5703125" style="39" customWidth="1"/>
    <col min="11012" max="11012" width="12" style="39" bestFit="1" customWidth="1"/>
    <col min="11013" max="11013" width="7.42578125" style="39" bestFit="1" customWidth="1"/>
    <col min="11014" max="11014" width="11.7109375" style="39" bestFit="1" customWidth="1"/>
    <col min="11015" max="11015" width="7.28515625" style="39" customWidth="1"/>
    <col min="11016" max="11016" width="11.7109375" style="39" bestFit="1" customWidth="1"/>
    <col min="11017" max="11017" width="6.85546875" style="39" customWidth="1"/>
    <col min="11018" max="11018" width="12" style="39" bestFit="1" customWidth="1"/>
    <col min="11019" max="11019" width="7.140625" style="39" customWidth="1"/>
    <col min="11020" max="11020" width="17.28515625" style="39" bestFit="1" customWidth="1"/>
    <col min="11021" max="11021" width="7.140625" style="39" customWidth="1"/>
    <col min="11022" max="11022" width="11.7109375" style="39" bestFit="1" customWidth="1"/>
    <col min="11023" max="11023" width="9" style="39" customWidth="1"/>
    <col min="11024" max="11024" width="11.42578125" style="39" bestFit="1" customWidth="1"/>
    <col min="11025" max="11264" width="9.140625" style="39"/>
    <col min="11265" max="11265" width="0" style="39" hidden="1" customWidth="1"/>
    <col min="11266" max="11266" width="5.140625" style="39" customWidth="1"/>
    <col min="11267" max="11267" width="32.5703125" style="39" customWidth="1"/>
    <col min="11268" max="11268" width="12" style="39" bestFit="1" customWidth="1"/>
    <col min="11269" max="11269" width="7.42578125" style="39" bestFit="1" customWidth="1"/>
    <col min="11270" max="11270" width="11.7109375" style="39" bestFit="1" customWidth="1"/>
    <col min="11271" max="11271" width="7.28515625" style="39" customWidth="1"/>
    <col min="11272" max="11272" width="11.7109375" style="39" bestFit="1" customWidth="1"/>
    <col min="11273" max="11273" width="6.85546875" style="39" customWidth="1"/>
    <col min="11274" max="11274" width="12" style="39" bestFit="1" customWidth="1"/>
    <col min="11275" max="11275" width="7.140625" style="39" customWidth="1"/>
    <col min="11276" max="11276" width="17.28515625" style="39" bestFit="1" customWidth="1"/>
    <col min="11277" max="11277" width="7.140625" style="39" customWidth="1"/>
    <col min="11278" max="11278" width="11.7109375" style="39" bestFit="1" customWidth="1"/>
    <col min="11279" max="11279" width="9" style="39" customWidth="1"/>
    <col min="11280" max="11280" width="11.42578125" style="39" bestFit="1" customWidth="1"/>
    <col min="11281" max="11520" width="9.140625" style="39"/>
    <col min="11521" max="11521" width="0" style="39" hidden="1" customWidth="1"/>
    <col min="11522" max="11522" width="5.140625" style="39" customWidth="1"/>
    <col min="11523" max="11523" width="32.5703125" style="39" customWidth="1"/>
    <col min="11524" max="11524" width="12" style="39" bestFit="1" customWidth="1"/>
    <col min="11525" max="11525" width="7.42578125" style="39" bestFit="1" customWidth="1"/>
    <col min="11526" max="11526" width="11.7109375" style="39" bestFit="1" customWidth="1"/>
    <col min="11527" max="11527" width="7.28515625" style="39" customWidth="1"/>
    <col min="11528" max="11528" width="11.7109375" style="39" bestFit="1" customWidth="1"/>
    <col min="11529" max="11529" width="6.85546875" style="39" customWidth="1"/>
    <col min="11530" max="11530" width="12" style="39" bestFit="1" customWidth="1"/>
    <col min="11531" max="11531" width="7.140625" style="39" customWidth="1"/>
    <col min="11532" max="11532" width="17.28515625" style="39" bestFit="1" customWidth="1"/>
    <col min="11533" max="11533" width="7.140625" style="39" customWidth="1"/>
    <col min="11534" max="11534" width="11.7109375" style="39" bestFit="1" customWidth="1"/>
    <col min="11535" max="11535" width="9" style="39" customWidth="1"/>
    <col min="11536" max="11536" width="11.42578125" style="39" bestFit="1" customWidth="1"/>
    <col min="11537" max="11776" width="9.140625" style="39"/>
    <col min="11777" max="11777" width="0" style="39" hidden="1" customWidth="1"/>
    <col min="11778" max="11778" width="5.140625" style="39" customWidth="1"/>
    <col min="11779" max="11779" width="32.5703125" style="39" customWidth="1"/>
    <col min="11780" max="11780" width="12" style="39" bestFit="1" customWidth="1"/>
    <col min="11781" max="11781" width="7.42578125" style="39" bestFit="1" customWidth="1"/>
    <col min="11782" max="11782" width="11.7109375" style="39" bestFit="1" customWidth="1"/>
    <col min="11783" max="11783" width="7.28515625" style="39" customWidth="1"/>
    <col min="11784" max="11784" width="11.7109375" style="39" bestFit="1" customWidth="1"/>
    <col min="11785" max="11785" width="6.85546875" style="39" customWidth="1"/>
    <col min="11786" max="11786" width="12" style="39" bestFit="1" customWidth="1"/>
    <col min="11787" max="11787" width="7.140625" style="39" customWidth="1"/>
    <col min="11788" max="11788" width="17.28515625" style="39" bestFit="1" customWidth="1"/>
    <col min="11789" max="11789" width="7.140625" style="39" customWidth="1"/>
    <col min="11790" max="11790" width="11.7109375" style="39" bestFit="1" customWidth="1"/>
    <col min="11791" max="11791" width="9" style="39" customWidth="1"/>
    <col min="11792" max="11792" width="11.42578125" style="39" bestFit="1" customWidth="1"/>
    <col min="11793" max="12032" width="9.140625" style="39"/>
    <col min="12033" max="12033" width="0" style="39" hidden="1" customWidth="1"/>
    <col min="12034" max="12034" width="5.140625" style="39" customWidth="1"/>
    <col min="12035" max="12035" width="32.5703125" style="39" customWidth="1"/>
    <col min="12036" max="12036" width="12" style="39" bestFit="1" customWidth="1"/>
    <col min="12037" max="12037" width="7.42578125" style="39" bestFit="1" customWidth="1"/>
    <col min="12038" max="12038" width="11.7109375" style="39" bestFit="1" customWidth="1"/>
    <col min="12039" max="12039" width="7.28515625" style="39" customWidth="1"/>
    <col min="12040" max="12040" width="11.7109375" style="39" bestFit="1" customWidth="1"/>
    <col min="12041" max="12041" width="6.85546875" style="39" customWidth="1"/>
    <col min="12042" max="12042" width="12" style="39" bestFit="1" customWidth="1"/>
    <col min="12043" max="12043" width="7.140625" style="39" customWidth="1"/>
    <col min="12044" max="12044" width="17.28515625" style="39" bestFit="1" customWidth="1"/>
    <col min="12045" max="12045" width="7.140625" style="39" customWidth="1"/>
    <col min="12046" max="12046" width="11.7109375" style="39" bestFit="1" customWidth="1"/>
    <col min="12047" max="12047" width="9" style="39" customWidth="1"/>
    <col min="12048" max="12048" width="11.42578125" style="39" bestFit="1" customWidth="1"/>
    <col min="12049" max="12288" width="9.140625" style="39"/>
    <col min="12289" max="12289" width="0" style="39" hidden="1" customWidth="1"/>
    <col min="12290" max="12290" width="5.140625" style="39" customWidth="1"/>
    <col min="12291" max="12291" width="32.5703125" style="39" customWidth="1"/>
    <col min="12292" max="12292" width="12" style="39" bestFit="1" customWidth="1"/>
    <col min="12293" max="12293" width="7.42578125" style="39" bestFit="1" customWidth="1"/>
    <col min="12294" max="12294" width="11.7109375" style="39" bestFit="1" customWidth="1"/>
    <col min="12295" max="12295" width="7.28515625" style="39" customWidth="1"/>
    <col min="12296" max="12296" width="11.7109375" style="39" bestFit="1" customWidth="1"/>
    <col min="12297" max="12297" width="6.85546875" style="39" customWidth="1"/>
    <col min="12298" max="12298" width="12" style="39" bestFit="1" customWidth="1"/>
    <col min="12299" max="12299" width="7.140625" style="39" customWidth="1"/>
    <col min="12300" max="12300" width="17.28515625" style="39" bestFit="1" customWidth="1"/>
    <col min="12301" max="12301" width="7.140625" style="39" customWidth="1"/>
    <col min="12302" max="12302" width="11.7109375" style="39" bestFit="1" customWidth="1"/>
    <col min="12303" max="12303" width="9" style="39" customWidth="1"/>
    <col min="12304" max="12304" width="11.42578125" style="39" bestFit="1" customWidth="1"/>
    <col min="12305" max="12544" width="9.140625" style="39"/>
    <col min="12545" max="12545" width="0" style="39" hidden="1" customWidth="1"/>
    <col min="12546" max="12546" width="5.140625" style="39" customWidth="1"/>
    <col min="12547" max="12547" width="32.5703125" style="39" customWidth="1"/>
    <col min="12548" max="12548" width="12" style="39" bestFit="1" customWidth="1"/>
    <col min="12549" max="12549" width="7.42578125" style="39" bestFit="1" customWidth="1"/>
    <col min="12550" max="12550" width="11.7109375" style="39" bestFit="1" customWidth="1"/>
    <col min="12551" max="12551" width="7.28515625" style="39" customWidth="1"/>
    <col min="12552" max="12552" width="11.7109375" style="39" bestFit="1" customWidth="1"/>
    <col min="12553" max="12553" width="6.85546875" style="39" customWidth="1"/>
    <col min="12554" max="12554" width="12" style="39" bestFit="1" customWidth="1"/>
    <col min="12555" max="12555" width="7.140625" style="39" customWidth="1"/>
    <col min="12556" max="12556" width="17.28515625" style="39" bestFit="1" customWidth="1"/>
    <col min="12557" max="12557" width="7.140625" style="39" customWidth="1"/>
    <col min="12558" max="12558" width="11.7109375" style="39" bestFit="1" customWidth="1"/>
    <col min="12559" max="12559" width="9" style="39" customWidth="1"/>
    <col min="12560" max="12560" width="11.42578125" style="39" bestFit="1" customWidth="1"/>
    <col min="12561" max="12800" width="9.140625" style="39"/>
    <col min="12801" max="12801" width="0" style="39" hidden="1" customWidth="1"/>
    <col min="12802" max="12802" width="5.140625" style="39" customWidth="1"/>
    <col min="12803" max="12803" width="32.5703125" style="39" customWidth="1"/>
    <col min="12804" max="12804" width="12" style="39" bestFit="1" customWidth="1"/>
    <col min="12805" max="12805" width="7.42578125" style="39" bestFit="1" customWidth="1"/>
    <col min="12806" max="12806" width="11.7109375" style="39" bestFit="1" customWidth="1"/>
    <col min="12807" max="12807" width="7.28515625" style="39" customWidth="1"/>
    <col min="12808" max="12808" width="11.7109375" style="39" bestFit="1" customWidth="1"/>
    <col min="12809" max="12809" width="6.85546875" style="39" customWidth="1"/>
    <col min="12810" max="12810" width="12" style="39" bestFit="1" customWidth="1"/>
    <col min="12811" max="12811" width="7.140625" style="39" customWidth="1"/>
    <col min="12812" max="12812" width="17.28515625" style="39" bestFit="1" customWidth="1"/>
    <col min="12813" max="12813" width="7.140625" style="39" customWidth="1"/>
    <col min="12814" max="12814" width="11.7109375" style="39" bestFit="1" customWidth="1"/>
    <col min="12815" max="12815" width="9" style="39" customWidth="1"/>
    <col min="12816" max="12816" width="11.42578125" style="39" bestFit="1" customWidth="1"/>
    <col min="12817" max="13056" width="9.140625" style="39"/>
    <col min="13057" max="13057" width="0" style="39" hidden="1" customWidth="1"/>
    <col min="13058" max="13058" width="5.140625" style="39" customWidth="1"/>
    <col min="13059" max="13059" width="32.5703125" style="39" customWidth="1"/>
    <col min="13060" max="13060" width="12" style="39" bestFit="1" customWidth="1"/>
    <col min="13061" max="13061" width="7.42578125" style="39" bestFit="1" customWidth="1"/>
    <col min="13062" max="13062" width="11.7109375" style="39" bestFit="1" customWidth="1"/>
    <col min="13063" max="13063" width="7.28515625" style="39" customWidth="1"/>
    <col min="13064" max="13064" width="11.7109375" style="39" bestFit="1" customWidth="1"/>
    <col min="13065" max="13065" width="6.85546875" style="39" customWidth="1"/>
    <col min="13066" max="13066" width="12" style="39" bestFit="1" customWidth="1"/>
    <col min="13067" max="13067" width="7.140625" style="39" customWidth="1"/>
    <col min="13068" max="13068" width="17.28515625" style="39" bestFit="1" customWidth="1"/>
    <col min="13069" max="13069" width="7.140625" style="39" customWidth="1"/>
    <col min="13070" max="13070" width="11.7109375" style="39" bestFit="1" customWidth="1"/>
    <col min="13071" max="13071" width="9" style="39" customWidth="1"/>
    <col min="13072" max="13072" width="11.42578125" style="39" bestFit="1" customWidth="1"/>
    <col min="13073" max="13312" width="9.140625" style="39"/>
    <col min="13313" max="13313" width="0" style="39" hidden="1" customWidth="1"/>
    <col min="13314" max="13314" width="5.140625" style="39" customWidth="1"/>
    <col min="13315" max="13315" width="32.5703125" style="39" customWidth="1"/>
    <col min="13316" max="13316" width="12" style="39" bestFit="1" customWidth="1"/>
    <col min="13317" max="13317" width="7.42578125" style="39" bestFit="1" customWidth="1"/>
    <col min="13318" max="13318" width="11.7109375" style="39" bestFit="1" customWidth="1"/>
    <col min="13319" max="13319" width="7.28515625" style="39" customWidth="1"/>
    <col min="13320" max="13320" width="11.7109375" style="39" bestFit="1" customWidth="1"/>
    <col min="13321" max="13321" width="6.85546875" style="39" customWidth="1"/>
    <col min="13322" max="13322" width="12" style="39" bestFit="1" customWidth="1"/>
    <col min="13323" max="13323" width="7.140625" style="39" customWidth="1"/>
    <col min="13324" max="13324" width="17.28515625" style="39" bestFit="1" customWidth="1"/>
    <col min="13325" max="13325" width="7.140625" style="39" customWidth="1"/>
    <col min="13326" max="13326" width="11.7109375" style="39" bestFit="1" customWidth="1"/>
    <col min="13327" max="13327" width="9" style="39" customWidth="1"/>
    <col min="13328" max="13328" width="11.42578125" style="39" bestFit="1" customWidth="1"/>
    <col min="13329" max="13568" width="9.140625" style="39"/>
    <col min="13569" max="13569" width="0" style="39" hidden="1" customWidth="1"/>
    <col min="13570" max="13570" width="5.140625" style="39" customWidth="1"/>
    <col min="13571" max="13571" width="32.5703125" style="39" customWidth="1"/>
    <col min="13572" max="13572" width="12" style="39" bestFit="1" customWidth="1"/>
    <col min="13573" max="13573" width="7.42578125" style="39" bestFit="1" customWidth="1"/>
    <col min="13574" max="13574" width="11.7109375" style="39" bestFit="1" customWidth="1"/>
    <col min="13575" max="13575" width="7.28515625" style="39" customWidth="1"/>
    <col min="13576" max="13576" width="11.7109375" style="39" bestFit="1" customWidth="1"/>
    <col min="13577" max="13577" width="6.85546875" style="39" customWidth="1"/>
    <col min="13578" max="13578" width="12" style="39" bestFit="1" customWidth="1"/>
    <col min="13579" max="13579" width="7.140625" style="39" customWidth="1"/>
    <col min="13580" max="13580" width="17.28515625" style="39" bestFit="1" customWidth="1"/>
    <col min="13581" max="13581" width="7.140625" style="39" customWidth="1"/>
    <col min="13582" max="13582" width="11.7109375" style="39" bestFit="1" customWidth="1"/>
    <col min="13583" max="13583" width="9" style="39" customWidth="1"/>
    <col min="13584" max="13584" width="11.42578125" style="39" bestFit="1" customWidth="1"/>
    <col min="13585" max="13824" width="9.140625" style="39"/>
    <col min="13825" max="13825" width="0" style="39" hidden="1" customWidth="1"/>
    <col min="13826" max="13826" width="5.140625" style="39" customWidth="1"/>
    <col min="13827" max="13827" width="32.5703125" style="39" customWidth="1"/>
    <col min="13828" max="13828" width="12" style="39" bestFit="1" customWidth="1"/>
    <col min="13829" max="13829" width="7.42578125" style="39" bestFit="1" customWidth="1"/>
    <col min="13830" max="13830" width="11.7109375" style="39" bestFit="1" customWidth="1"/>
    <col min="13831" max="13831" width="7.28515625" style="39" customWidth="1"/>
    <col min="13832" max="13832" width="11.7109375" style="39" bestFit="1" customWidth="1"/>
    <col min="13833" max="13833" width="6.85546875" style="39" customWidth="1"/>
    <col min="13834" max="13834" width="12" style="39" bestFit="1" customWidth="1"/>
    <col min="13835" max="13835" width="7.140625" style="39" customWidth="1"/>
    <col min="13836" max="13836" width="17.28515625" style="39" bestFit="1" customWidth="1"/>
    <col min="13837" max="13837" width="7.140625" style="39" customWidth="1"/>
    <col min="13838" max="13838" width="11.7109375" style="39" bestFit="1" customWidth="1"/>
    <col min="13839" max="13839" width="9" style="39" customWidth="1"/>
    <col min="13840" max="13840" width="11.42578125" style="39" bestFit="1" customWidth="1"/>
    <col min="13841" max="14080" width="9.140625" style="39"/>
    <col min="14081" max="14081" width="0" style="39" hidden="1" customWidth="1"/>
    <col min="14082" max="14082" width="5.140625" style="39" customWidth="1"/>
    <col min="14083" max="14083" width="32.5703125" style="39" customWidth="1"/>
    <col min="14084" max="14084" width="12" style="39" bestFit="1" customWidth="1"/>
    <col min="14085" max="14085" width="7.42578125" style="39" bestFit="1" customWidth="1"/>
    <col min="14086" max="14086" width="11.7109375" style="39" bestFit="1" customWidth="1"/>
    <col min="14087" max="14087" width="7.28515625" style="39" customWidth="1"/>
    <col min="14088" max="14088" width="11.7109375" style="39" bestFit="1" customWidth="1"/>
    <col min="14089" max="14089" width="6.85546875" style="39" customWidth="1"/>
    <col min="14090" max="14090" width="12" style="39" bestFit="1" customWidth="1"/>
    <col min="14091" max="14091" width="7.140625" style="39" customWidth="1"/>
    <col min="14092" max="14092" width="17.28515625" style="39" bestFit="1" customWidth="1"/>
    <col min="14093" max="14093" width="7.140625" style="39" customWidth="1"/>
    <col min="14094" max="14094" width="11.7109375" style="39" bestFit="1" customWidth="1"/>
    <col min="14095" max="14095" width="9" style="39" customWidth="1"/>
    <col min="14096" max="14096" width="11.42578125" style="39" bestFit="1" customWidth="1"/>
    <col min="14097" max="14336" width="9.140625" style="39"/>
    <col min="14337" max="14337" width="0" style="39" hidden="1" customWidth="1"/>
    <col min="14338" max="14338" width="5.140625" style="39" customWidth="1"/>
    <col min="14339" max="14339" width="32.5703125" style="39" customWidth="1"/>
    <col min="14340" max="14340" width="12" style="39" bestFit="1" customWidth="1"/>
    <col min="14341" max="14341" width="7.42578125" style="39" bestFit="1" customWidth="1"/>
    <col min="14342" max="14342" width="11.7109375" style="39" bestFit="1" customWidth="1"/>
    <col min="14343" max="14343" width="7.28515625" style="39" customWidth="1"/>
    <col min="14344" max="14344" width="11.7109375" style="39" bestFit="1" customWidth="1"/>
    <col min="14345" max="14345" width="6.85546875" style="39" customWidth="1"/>
    <col min="14346" max="14346" width="12" style="39" bestFit="1" customWidth="1"/>
    <col min="14347" max="14347" width="7.140625" style="39" customWidth="1"/>
    <col min="14348" max="14348" width="17.28515625" style="39" bestFit="1" customWidth="1"/>
    <col min="14349" max="14349" width="7.140625" style="39" customWidth="1"/>
    <col min="14350" max="14350" width="11.7109375" style="39" bestFit="1" customWidth="1"/>
    <col min="14351" max="14351" width="9" style="39" customWidth="1"/>
    <col min="14352" max="14352" width="11.42578125" style="39" bestFit="1" customWidth="1"/>
    <col min="14353" max="14592" width="9.140625" style="39"/>
    <col min="14593" max="14593" width="0" style="39" hidden="1" customWidth="1"/>
    <col min="14594" max="14594" width="5.140625" style="39" customWidth="1"/>
    <col min="14595" max="14595" width="32.5703125" style="39" customWidth="1"/>
    <col min="14596" max="14596" width="12" style="39" bestFit="1" customWidth="1"/>
    <col min="14597" max="14597" width="7.42578125" style="39" bestFit="1" customWidth="1"/>
    <col min="14598" max="14598" width="11.7109375" style="39" bestFit="1" customWidth="1"/>
    <col min="14599" max="14599" width="7.28515625" style="39" customWidth="1"/>
    <col min="14600" max="14600" width="11.7109375" style="39" bestFit="1" customWidth="1"/>
    <col min="14601" max="14601" width="6.85546875" style="39" customWidth="1"/>
    <col min="14602" max="14602" width="12" style="39" bestFit="1" customWidth="1"/>
    <col min="14603" max="14603" width="7.140625" style="39" customWidth="1"/>
    <col min="14604" max="14604" width="17.28515625" style="39" bestFit="1" customWidth="1"/>
    <col min="14605" max="14605" width="7.140625" style="39" customWidth="1"/>
    <col min="14606" max="14606" width="11.7109375" style="39" bestFit="1" customWidth="1"/>
    <col min="14607" max="14607" width="9" style="39" customWidth="1"/>
    <col min="14608" max="14608" width="11.42578125" style="39" bestFit="1" customWidth="1"/>
    <col min="14609" max="14848" width="9.140625" style="39"/>
    <col min="14849" max="14849" width="0" style="39" hidden="1" customWidth="1"/>
    <col min="14850" max="14850" width="5.140625" style="39" customWidth="1"/>
    <col min="14851" max="14851" width="32.5703125" style="39" customWidth="1"/>
    <col min="14852" max="14852" width="12" style="39" bestFit="1" customWidth="1"/>
    <col min="14853" max="14853" width="7.42578125" style="39" bestFit="1" customWidth="1"/>
    <col min="14854" max="14854" width="11.7109375" style="39" bestFit="1" customWidth="1"/>
    <col min="14855" max="14855" width="7.28515625" style="39" customWidth="1"/>
    <col min="14856" max="14856" width="11.7109375" style="39" bestFit="1" customWidth="1"/>
    <col min="14857" max="14857" width="6.85546875" style="39" customWidth="1"/>
    <col min="14858" max="14858" width="12" style="39" bestFit="1" customWidth="1"/>
    <col min="14859" max="14859" width="7.140625" style="39" customWidth="1"/>
    <col min="14860" max="14860" width="17.28515625" style="39" bestFit="1" customWidth="1"/>
    <col min="14861" max="14861" width="7.140625" style="39" customWidth="1"/>
    <col min="14862" max="14862" width="11.7109375" style="39" bestFit="1" customWidth="1"/>
    <col min="14863" max="14863" width="9" style="39" customWidth="1"/>
    <col min="14864" max="14864" width="11.42578125" style="39" bestFit="1" customWidth="1"/>
    <col min="14865" max="15104" width="9.140625" style="39"/>
    <col min="15105" max="15105" width="0" style="39" hidden="1" customWidth="1"/>
    <col min="15106" max="15106" width="5.140625" style="39" customWidth="1"/>
    <col min="15107" max="15107" width="32.5703125" style="39" customWidth="1"/>
    <col min="15108" max="15108" width="12" style="39" bestFit="1" customWidth="1"/>
    <col min="15109" max="15109" width="7.42578125" style="39" bestFit="1" customWidth="1"/>
    <col min="15110" max="15110" width="11.7109375" style="39" bestFit="1" customWidth="1"/>
    <col min="15111" max="15111" width="7.28515625" style="39" customWidth="1"/>
    <col min="15112" max="15112" width="11.7109375" style="39" bestFit="1" customWidth="1"/>
    <col min="15113" max="15113" width="6.85546875" style="39" customWidth="1"/>
    <col min="15114" max="15114" width="12" style="39" bestFit="1" customWidth="1"/>
    <col min="15115" max="15115" width="7.140625" style="39" customWidth="1"/>
    <col min="15116" max="15116" width="17.28515625" style="39" bestFit="1" customWidth="1"/>
    <col min="15117" max="15117" width="7.140625" style="39" customWidth="1"/>
    <col min="15118" max="15118" width="11.7109375" style="39" bestFit="1" customWidth="1"/>
    <col min="15119" max="15119" width="9" style="39" customWidth="1"/>
    <col min="15120" max="15120" width="11.42578125" style="39" bestFit="1" customWidth="1"/>
    <col min="15121" max="15360" width="9.140625" style="39"/>
    <col min="15361" max="15361" width="0" style="39" hidden="1" customWidth="1"/>
    <col min="15362" max="15362" width="5.140625" style="39" customWidth="1"/>
    <col min="15363" max="15363" width="32.5703125" style="39" customWidth="1"/>
    <col min="15364" max="15364" width="12" style="39" bestFit="1" customWidth="1"/>
    <col min="15365" max="15365" width="7.42578125" style="39" bestFit="1" customWidth="1"/>
    <col min="15366" max="15366" width="11.7109375" style="39" bestFit="1" customWidth="1"/>
    <col min="15367" max="15367" width="7.28515625" style="39" customWidth="1"/>
    <col min="15368" max="15368" width="11.7109375" style="39" bestFit="1" customWidth="1"/>
    <col min="15369" max="15369" width="6.85546875" style="39" customWidth="1"/>
    <col min="15370" max="15370" width="12" style="39" bestFit="1" customWidth="1"/>
    <col min="15371" max="15371" width="7.140625" style="39" customWidth="1"/>
    <col min="15372" max="15372" width="17.28515625" style="39" bestFit="1" customWidth="1"/>
    <col min="15373" max="15373" width="7.140625" style="39" customWidth="1"/>
    <col min="15374" max="15374" width="11.7109375" style="39" bestFit="1" customWidth="1"/>
    <col min="15375" max="15375" width="9" style="39" customWidth="1"/>
    <col min="15376" max="15376" width="11.42578125" style="39" bestFit="1" customWidth="1"/>
    <col min="15377" max="15616" width="9.140625" style="39"/>
    <col min="15617" max="15617" width="0" style="39" hidden="1" customWidth="1"/>
    <col min="15618" max="15618" width="5.140625" style="39" customWidth="1"/>
    <col min="15619" max="15619" width="32.5703125" style="39" customWidth="1"/>
    <col min="15620" max="15620" width="12" style="39" bestFit="1" customWidth="1"/>
    <col min="15621" max="15621" width="7.42578125" style="39" bestFit="1" customWidth="1"/>
    <col min="15622" max="15622" width="11.7109375" style="39" bestFit="1" customWidth="1"/>
    <col min="15623" max="15623" width="7.28515625" style="39" customWidth="1"/>
    <col min="15624" max="15624" width="11.7109375" style="39" bestFit="1" customWidth="1"/>
    <col min="15625" max="15625" width="6.85546875" style="39" customWidth="1"/>
    <col min="15626" max="15626" width="12" style="39" bestFit="1" customWidth="1"/>
    <col min="15627" max="15627" width="7.140625" style="39" customWidth="1"/>
    <col min="15628" max="15628" width="17.28515625" style="39" bestFit="1" customWidth="1"/>
    <col min="15629" max="15629" width="7.140625" style="39" customWidth="1"/>
    <col min="15630" max="15630" width="11.7109375" style="39" bestFit="1" customWidth="1"/>
    <col min="15631" max="15631" width="9" style="39" customWidth="1"/>
    <col min="15632" max="15632" width="11.42578125" style="39" bestFit="1" customWidth="1"/>
    <col min="15633" max="15872" width="9.140625" style="39"/>
    <col min="15873" max="15873" width="0" style="39" hidden="1" customWidth="1"/>
    <col min="15874" max="15874" width="5.140625" style="39" customWidth="1"/>
    <col min="15875" max="15875" width="32.5703125" style="39" customWidth="1"/>
    <col min="15876" max="15876" width="12" style="39" bestFit="1" customWidth="1"/>
    <col min="15877" max="15877" width="7.42578125" style="39" bestFit="1" customWidth="1"/>
    <col min="15878" max="15878" width="11.7109375" style="39" bestFit="1" customWidth="1"/>
    <col min="15879" max="15879" width="7.28515625" style="39" customWidth="1"/>
    <col min="15880" max="15880" width="11.7109375" style="39" bestFit="1" customWidth="1"/>
    <col min="15881" max="15881" width="6.85546875" style="39" customWidth="1"/>
    <col min="15882" max="15882" width="12" style="39" bestFit="1" customWidth="1"/>
    <col min="15883" max="15883" width="7.140625" style="39" customWidth="1"/>
    <col min="15884" max="15884" width="17.28515625" style="39" bestFit="1" customWidth="1"/>
    <col min="15885" max="15885" width="7.140625" style="39" customWidth="1"/>
    <col min="15886" max="15886" width="11.7109375" style="39" bestFit="1" customWidth="1"/>
    <col min="15887" max="15887" width="9" style="39" customWidth="1"/>
    <col min="15888" max="15888" width="11.42578125" style="39" bestFit="1" customWidth="1"/>
    <col min="15889" max="16128" width="9.140625" style="39"/>
    <col min="16129" max="16129" width="0" style="39" hidden="1" customWidth="1"/>
    <col min="16130" max="16130" width="5.140625" style="39" customWidth="1"/>
    <col min="16131" max="16131" width="32.5703125" style="39" customWidth="1"/>
    <col min="16132" max="16132" width="12" style="39" bestFit="1" customWidth="1"/>
    <col min="16133" max="16133" width="7.42578125" style="39" bestFit="1" customWidth="1"/>
    <col min="16134" max="16134" width="11.7109375" style="39" bestFit="1" customWidth="1"/>
    <col min="16135" max="16135" width="7.28515625" style="39" customWidth="1"/>
    <col min="16136" max="16136" width="11.7109375" style="39" bestFit="1" customWidth="1"/>
    <col min="16137" max="16137" width="6.85546875" style="39" customWidth="1"/>
    <col min="16138" max="16138" width="12" style="39" bestFit="1" customWidth="1"/>
    <col min="16139" max="16139" width="7.140625" style="39" customWidth="1"/>
    <col min="16140" max="16140" width="17.28515625" style="39" bestFit="1" customWidth="1"/>
    <col min="16141" max="16141" width="7.140625" style="39" customWidth="1"/>
    <col min="16142" max="16142" width="11.7109375" style="39" bestFit="1" customWidth="1"/>
    <col min="16143" max="16143" width="9" style="39" customWidth="1"/>
    <col min="16144" max="16144" width="11.42578125" style="39" bestFit="1" customWidth="1"/>
    <col min="16145" max="16384" width="9.140625" style="39"/>
  </cols>
  <sheetData>
    <row r="1" spans="1:28" ht="60.75" customHeight="1">
      <c r="A1" s="65"/>
      <c r="B1" s="109" t="s">
        <v>1077</v>
      </c>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10"/>
    </row>
    <row r="2" spans="1:28" ht="60.75" customHeight="1">
      <c r="A2" s="66"/>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2"/>
    </row>
    <row r="3" spans="1:28" ht="138.75" customHeight="1">
      <c r="A3" s="66"/>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2"/>
    </row>
    <row r="4" spans="1:28" ht="44.25" hidden="1" customHeight="1">
      <c r="A4" s="66"/>
      <c r="B4" s="111"/>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2"/>
    </row>
    <row r="5" spans="1:28" ht="60.75" hidden="1" customHeight="1">
      <c r="A5" s="66"/>
      <c r="B5" s="111"/>
      <c r="C5" s="111"/>
      <c r="D5" s="111"/>
      <c r="E5" s="111"/>
      <c r="F5" s="111"/>
      <c r="G5" s="111"/>
      <c r="H5" s="111"/>
      <c r="I5" s="111"/>
      <c r="J5" s="111"/>
      <c r="K5" s="111"/>
      <c r="L5" s="111"/>
      <c r="M5" s="111"/>
      <c r="N5" s="111"/>
      <c r="O5" s="111"/>
      <c r="P5" s="111"/>
      <c r="Q5" s="111"/>
      <c r="R5" s="111"/>
      <c r="S5" s="111"/>
      <c r="T5" s="111"/>
      <c r="U5" s="111"/>
      <c r="V5" s="111"/>
      <c r="W5" s="111"/>
      <c r="X5" s="111"/>
      <c r="Y5" s="111"/>
      <c r="Z5" s="111"/>
      <c r="AA5" s="111"/>
      <c r="AB5" s="112"/>
    </row>
    <row r="6" spans="1:28" ht="60.75" customHeight="1">
      <c r="A6" s="66"/>
      <c r="B6" s="113" t="str">
        <f>'PLANILHA ORÇAMENTÁRIA'!A7</f>
        <v>OBJETO: CONTRATAÇAO DE EMPRESA DE ENGENHARIA PARA EXECUÇO DOS SERVIÇOS DE  CONCLUSÃO DA CRECHE MUNICIPAL LOTEAMENTO PRIMAVERA, NO MUNICÍPIO DO PAUDALHO/PE.</v>
      </c>
      <c r="C6" s="113"/>
      <c r="D6" s="113"/>
      <c r="E6" s="113"/>
      <c r="F6" s="113"/>
      <c r="G6" s="113"/>
      <c r="H6" s="113"/>
      <c r="I6" s="113"/>
      <c r="J6" s="113"/>
      <c r="K6" s="113"/>
      <c r="L6" s="113"/>
      <c r="M6" s="113"/>
      <c r="N6" s="113"/>
      <c r="O6" s="113"/>
      <c r="P6" s="113"/>
      <c r="Q6" s="113"/>
      <c r="R6" s="113"/>
      <c r="S6" s="113"/>
      <c r="T6" s="113"/>
      <c r="U6" s="113"/>
      <c r="V6" s="113"/>
      <c r="W6" s="113"/>
      <c r="X6" s="113"/>
      <c r="Y6" s="113"/>
      <c r="Z6" s="113"/>
      <c r="AA6" s="113"/>
      <c r="AB6" s="114"/>
    </row>
    <row r="7" spans="1:28" ht="21" customHeight="1">
      <c r="A7" s="67"/>
      <c r="B7" s="115"/>
      <c r="C7" s="115"/>
      <c r="D7" s="115"/>
      <c r="E7" s="115"/>
      <c r="F7" s="115"/>
      <c r="G7" s="115"/>
      <c r="H7" s="115"/>
      <c r="I7" s="115"/>
      <c r="J7" s="115"/>
      <c r="K7" s="115"/>
      <c r="L7" s="115"/>
      <c r="M7" s="115"/>
      <c r="N7" s="115"/>
      <c r="O7" s="115"/>
      <c r="P7" s="115"/>
      <c r="Q7" s="115"/>
      <c r="R7" s="115"/>
      <c r="S7" s="115"/>
      <c r="T7" s="115"/>
      <c r="U7" s="115"/>
      <c r="V7" s="115"/>
      <c r="W7" s="115"/>
      <c r="X7" s="115"/>
      <c r="Y7" s="115"/>
      <c r="Z7" s="115"/>
      <c r="AA7" s="115"/>
      <c r="AB7" s="116"/>
    </row>
    <row r="8" spans="1:28" ht="60.75" customHeight="1">
      <c r="A8" s="68"/>
      <c r="B8" s="117" t="s">
        <v>815</v>
      </c>
      <c r="C8" s="117"/>
      <c r="D8" s="117"/>
      <c r="E8" s="117"/>
      <c r="F8" s="117"/>
      <c r="G8" s="117"/>
      <c r="H8" s="117"/>
      <c r="I8" s="117"/>
      <c r="J8" s="117"/>
      <c r="K8" s="117"/>
      <c r="L8" s="117"/>
      <c r="M8" s="117"/>
      <c r="N8" s="117"/>
      <c r="O8" s="117"/>
      <c r="P8" s="117"/>
      <c r="Q8" s="117"/>
      <c r="R8" s="117"/>
      <c r="S8" s="117"/>
      <c r="T8" s="117"/>
      <c r="U8" s="117"/>
      <c r="V8" s="117"/>
      <c r="W8" s="117"/>
      <c r="X8" s="117"/>
      <c r="Y8" s="117"/>
      <c r="Z8" s="117"/>
      <c r="AA8" s="117"/>
      <c r="AB8" s="118"/>
    </row>
    <row r="9" spans="1:28" s="64" customFormat="1" ht="60.75" customHeight="1" thickBot="1">
      <c r="A9" s="69"/>
      <c r="B9" s="124"/>
      <c r="C9" s="124"/>
      <c r="D9" s="124"/>
      <c r="E9" s="124"/>
      <c r="F9" s="124"/>
      <c r="G9" s="124"/>
      <c r="H9" s="124"/>
      <c r="I9" s="124"/>
      <c r="J9" s="124"/>
      <c r="K9" s="124"/>
      <c r="L9" s="85" t="s">
        <v>816</v>
      </c>
      <c r="M9" s="86"/>
      <c r="N9" s="87">
        <f>'PLANILHA ORÇAMENTÁRIA'!H489</f>
        <v>1776737.2250999997</v>
      </c>
      <c r="O9" s="70"/>
      <c r="P9" s="70"/>
      <c r="Q9" s="71"/>
      <c r="R9" s="71"/>
      <c r="S9" s="71"/>
      <c r="T9" s="71"/>
      <c r="U9" s="71"/>
      <c r="V9" s="71"/>
      <c r="W9" s="71"/>
      <c r="X9" s="71"/>
      <c r="Y9" s="71"/>
      <c r="Z9" s="71"/>
      <c r="AA9" s="71"/>
      <c r="AB9" s="72"/>
    </row>
    <row r="10" spans="1:28" s="96" customFormat="1" ht="172.5" customHeight="1">
      <c r="A10" s="93"/>
      <c r="B10" s="94" t="s">
        <v>817</v>
      </c>
      <c r="C10" s="94" t="s">
        <v>818</v>
      </c>
      <c r="D10" s="95" t="s">
        <v>799</v>
      </c>
      <c r="E10" s="119" t="s">
        <v>819</v>
      </c>
      <c r="F10" s="119"/>
      <c r="G10" s="119"/>
      <c r="H10" s="119"/>
      <c r="I10" s="119"/>
      <c r="J10" s="119"/>
      <c r="K10" s="119"/>
      <c r="L10" s="119"/>
      <c r="M10" s="119"/>
      <c r="N10" s="119"/>
      <c r="O10" s="119"/>
      <c r="P10" s="119"/>
      <c r="Q10" s="119"/>
      <c r="R10" s="119"/>
      <c r="S10" s="119"/>
      <c r="T10" s="119"/>
      <c r="U10" s="119"/>
      <c r="V10" s="119"/>
      <c r="W10" s="119"/>
      <c r="X10" s="119"/>
      <c r="Y10" s="119"/>
      <c r="Z10" s="119"/>
      <c r="AA10" s="119"/>
      <c r="AB10" s="119"/>
    </row>
    <row r="11" spans="1:28" s="92" customFormat="1" ht="172.5" customHeight="1">
      <c r="A11" s="89"/>
      <c r="B11" s="90"/>
      <c r="C11" s="90"/>
      <c r="D11" s="91" t="s">
        <v>820</v>
      </c>
      <c r="E11" s="123" t="s">
        <v>821</v>
      </c>
      <c r="F11" s="123"/>
      <c r="G11" s="123" t="s">
        <v>822</v>
      </c>
      <c r="H11" s="123"/>
      <c r="I11" s="123" t="s">
        <v>823</v>
      </c>
      <c r="J11" s="123"/>
      <c r="K11" s="123" t="s">
        <v>824</v>
      </c>
      <c r="L11" s="123"/>
      <c r="M11" s="123" t="s">
        <v>825</v>
      </c>
      <c r="N11" s="123"/>
      <c r="O11" s="123" t="s">
        <v>826</v>
      </c>
      <c r="P11" s="123"/>
      <c r="Q11" s="123" t="s">
        <v>833</v>
      </c>
      <c r="R11" s="123"/>
      <c r="S11" s="123" t="s">
        <v>834</v>
      </c>
      <c r="T11" s="123"/>
      <c r="U11" s="123" t="s">
        <v>835</v>
      </c>
      <c r="V11" s="123"/>
      <c r="W11" s="123" t="s">
        <v>836</v>
      </c>
      <c r="X11" s="123"/>
      <c r="Y11" s="123" t="s">
        <v>837</v>
      </c>
      <c r="Z11" s="123"/>
      <c r="AA11" s="123" t="s">
        <v>838</v>
      </c>
      <c r="AB11" s="123"/>
    </row>
    <row r="12" spans="1:28" s="64" customFormat="1" ht="94.5" customHeight="1">
      <c r="A12" s="73"/>
      <c r="B12" s="75"/>
      <c r="C12" s="75"/>
      <c r="D12" s="74"/>
      <c r="E12" s="76" t="s">
        <v>827</v>
      </c>
      <c r="F12" s="76" t="s">
        <v>828</v>
      </c>
      <c r="G12" s="76" t="s">
        <v>827</v>
      </c>
      <c r="H12" s="76" t="s">
        <v>828</v>
      </c>
      <c r="I12" s="76" t="s">
        <v>827</v>
      </c>
      <c r="J12" s="76" t="s">
        <v>828</v>
      </c>
      <c r="K12" s="76" t="s">
        <v>827</v>
      </c>
      <c r="L12" s="76" t="s">
        <v>828</v>
      </c>
      <c r="M12" s="76" t="s">
        <v>827</v>
      </c>
      <c r="N12" s="76" t="s">
        <v>828</v>
      </c>
      <c r="O12" s="76" t="s">
        <v>827</v>
      </c>
      <c r="P12" s="76" t="s">
        <v>828</v>
      </c>
      <c r="Q12" s="76" t="s">
        <v>827</v>
      </c>
      <c r="R12" s="76" t="s">
        <v>828</v>
      </c>
      <c r="S12" s="76" t="s">
        <v>827</v>
      </c>
      <c r="T12" s="76" t="s">
        <v>828</v>
      </c>
      <c r="U12" s="76" t="s">
        <v>827</v>
      </c>
      <c r="V12" s="76" t="s">
        <v>828</v>
      </c>
      <c r="W12" s="76" t="s">
        <v>827</v>
      </c>
      <c r="X12" s="76" t="s">
        <v>828</v>
      </c>
      <c r="Y12" s="76" t="s">
        <v>827</v>
      </c>
      <c r="Z12" s="76" t="s">
        <v>828</v>
      </c>
      <c r="AA12" s="76" t="s">
        <v>827</v>
      </c>
      <c r="AB12" s="76" t="s">
        <v>828</v>
      </c>
    </row>
    <row r="13" spans="1:28" s="64" customFormat="1" ht="91.5" customHeight="1">
      <c r="A13" s="73"/>
      <c r="B13" s="77" t="s">
        <v>673</v>
      </c>
      <c r="C13" s="78" t="str">
        <f>'PLANILHA ORÇAMENTÁRIA'!D11</f>
        <v>SERVICOS PRELIMINARES</v>
      </c>
      <c r="D13" s="79">
        <f>'PLANILHA ORÇAMENTÁRIA'!H11</f>
        <v>9153.6575999999986</v>
      </c>
      <c r="E13" s="80">
        <v>0.4</v>
      </c>
      <c r="F13" s="79">
        <f>D13*E13</f>
        <v>3661.4630399999996</v>
      </c>
      <c r="G13" s="80">
        <v>0.3</v>
      </c>
      <c r="H13" s="79">
        <f>D13*G13</f>
        <v>2746.0972799999995</v>
      </c>
      <c r="I13" s="80">
        <v>0.3</v>
      </c>
      <c r="J13" s="79">
        <f>I13*D13</f>
        <v>2746.0972799999995</v>
      </c>
      <c r="K13" s="80"/>
      <c r="L13" s="81"/>
      <c r="M13" s="80"/>
      <c r="N13" s="81"/>
      <c r="O13" s="80"/>
      <c r="P13" s="81"/>
      <c r="Q13" s="80"/>
      <c r="R13" s="81"/>
      <c r="S13" s="80"/>
      <c r="T13" s="81"/>
      <c r="U13" s="80"/>
      <c r="V13" s="81"/>
      <c r="W13" s="80"/>
      <c r="X13" s="81"/>
      <c r="Y13" s="80"/>
      <c r="Z13" s="81"/>
      <c r="AA13" s="80"/>
      <c r="AB13" s="81"/>
    </row>
    <row r="14" spans="1:28" s="64" customFormat="1" ht="91.5" customHeight="1">
      <c r="A14" s="73"/>
      <c r="B14" s="77" t="s">
        <v>674</v>
      </c>
      <c r="C14" s="78" t="str">
        <f>'PLANILHA ORÇAMENTÁRIA'!D17</f>
        <v>MOVIMENTO DE TERRA PARA FUNDACOES</v>
      </c>
      <c r="D14" s="79">
        <f>'PLANILHA ORÇAMENTÁRIA'!H17</f>
        <v>3100.8718999999996</v>
      </c>
      <c r="E14" s="80">
        <v>0.5</v>
      </c>
      <c r="F14" s="79">
        <f>D14*E14</f>
        <v>1550.4359499999998</v>
      </c>
      <c r="G14" s="80">
        <v>0.25</v>
      </c>
      <c r="H14" s="79">
        <f>D14*G14</f>
        <v>775.21797499999991</v>
      </c>
      <c r="I14" s="80">
        <v>0.25</v>
      </c>
      <c r="J14" s="79">
        <f>I14*D14</f>
        <v>775.21797499999991</v>
      </c>
      <c r="K14" s="80"/>
      <c r="L14" s="81"/>
      <c r="M14" s="80"/>
      <c r="N14" s="81"/>
      <c r="O14" s="80"/>
      <c r="P14" s="81"/>
      <c r="Q14" s="80"/>
      <c r="R14" s="81"/>
      <c r="S14" s="80"/>
      <c r="T14" s="81"/>
      <c r="U14" s="80"/>
      <c r="V14" s="81"/>
      <c r="W14" s="80"/>
      <c r="X14" s="81"/>
      <c r="Y14" s="80"/>
      <c r="Z14" s="81"/>
      <c r="AA14" s="80"/>
      <c r="AB14" s="81"/>
    </row>
    <row r="15" spans="1:28" s="64" customFormat="1" ht="91.5" customHeight="1">
      <c r="A15" s="73"/>
      <c r="B15" s="77" t="s">
        <v>676</v>
      </c>
      <c r="C15" s="78" t="str">
        <f>'PLANILHA ORÇAMENTÁRIA'!D31</f>
        <v>FUNDACOES</v>
      </c>
      <c r="D15" s="79">
        <f>'PLANILHA ORÇAMENTÁRIA'!H31</f>
        <v>27271.944199999998</v>
      </c>
      <c r="E15" s="80"/>
      <c r="F15" s="79"/>
      <c r="G15" s="80"/>
      <c r="H15" s="79"/>
      <c r="I15" s="80">
        <v>0.4</v>
      </c>
      <c r="J15" s="79">
        <f>I15*D15</f>
        <v>10908.777679999999</v>
      </c>
      <c r="K15" s="80">
        <v>0.3</v>
      </c>
      <c r="L15" s="81">
        <f>D15*K15</f>
        <v>8181.5832599999994</v>
      </c>
      <c r="M15" s="80">
        <v>0.3</v>
      </c>
      <c r="N15" s="81">
        <f>D15*M15</f>
        <v>8181.5832599999994</v>
      </c>
      <c r="O15" s="80"/>
      <c r="P15" s="81"/>
      <c r="Q15" s="80"/>
      <c r="R15" s="81"/>
      <c r="S15" s="80"/>
      <c r="T15" s="81"/>
      <c r="U15" s="80"/>
      <c r="V15" s="81"/>
      <c r="W15" s="80"/>
      <c r="X15" s="81"/>
      <c r="Y15" s="80"/>
      <c r="Z15" s="81"/>
      <c r="AA15" s="80"/>
      <c r="AB15" s="81"/>
    </row>
    <row r="16" spans="1:28" s="64" customFormat="1" ht="91.5" customHeight="1">
      <c r="A16" s="73"/>
      <c r="B16" s="77" t="s">
        <v>682</v>
      </c>
      <c r="C16" s="78" t="str">
        <f>'PLANILHA ORÇAMENTÁRIA'!D65</f>
        <v>SUPERESTRUTURA</v>
      </c>
      <c r="D16" s="79">
        <f>'PLANILHA ORÇAMENTÁRIA'!H65</f>
        <v>4833.7494999999999</v>
      </c>
      <c r="E16" s="80"/>
      <c r="F16" s="79"/>
      <c r="G16" s="80"/>
      <c r="H16" s="79"/>
      <c r="I16" s="80"/>
      <c r="J16" s="79"/>
      <c r="K16" s="80"/>
      <c r="L16" s="81"/>
      <c r="M16" s="80">
        <v>1</v>
      </c>
      <c r="N16" s="81">
        <f>M16*D16</f>
        <v>4833.7494999999999</v>
      </c>
      <c r="O16" s="80"/>
      <c r="P16" s="81"/>
      <c r="Q16" s="80"/>
      <c r="R16" s="81"/>
      <c r="S16" s="80"/>
      <c r="T16" s="81"/>
      <c r="U16" s="80"/>
      <c r="V16" s="81"/>
      <c r="W16" s="80"/>
      <c r="X16" s="81"/>
      <c r="Y16" s="80"/>
      <c r="Z16" s="81"/>
      <c r="AA16" s="80"/>
      <c r="AB16" s="81"/>
    </row>
    <row r="17" spans="1:28" s="64" customFormat="1" ht="91.5" customHeight="1">
      <c r="A17" s="73"/>
      <c r="B17" s="77" t="s">
        <v>687</v>
      </c>
      <c r="C17" s="78" t="str">
        <f>'PLANILHA ORÇAMENTÁRIA'!D90</f>
        <v>SISTEMA DE VEDACAO VERTICAL</v>
      </c>
      <c r="D17" s="79">
        <f>'PLANILHA ORÇAMENTÁRIA'!H90</f>
        <v>25753.335200000001</v>
      </c>
      <c r="E17" s="80"/>
      <c r="F17" s="79"/>
      <c r="G17" s="80"/>
      <c r="H17" s="79"/>
      <c r="I17" s="80"/>
      <c r="J17" s="79"/>
      <c r="K17" s="80"/>
      <c r="L17" s="81"/>
      <c r="M17" s="80"/>
      <c r="N17" s="81"/>
      <c r="O17" s="80">
        <v>1</v>
      </c>
      <c r="P17" s="81">
        <f>O17*D17</f>
        <v>25753.335200000001</v>
      </c>
      <c r="Q17" s="80"/>
      <c r="R17" s="81"/>
      <c r="S17" s="80"/>
      <c r="T17" s="81"/>
      <c r="U17" s="80"/>
      <c r="V17" s="81"/>
      <c r="W17" s="80"/>
      <c r="X17" s="81"/>
      <c r="Y17" s="80"/>
      <c r="Z17" s="81"/>
      <c r="AA17" s="80"/>
      <c r="AB17" s="81"/>
    </row>
    <row r="18" spans="1:28" s="64" customFormat="1" ht="91.5" customHeight="1">
      <c r="A18" s="73"/>
      <c r="B18" s="77" t="s">
        <v>691</v>
      </c>
      <c r="C18" s="78" t="str">
        <f>'PLANILHA ORÇAMENTÁRIA'!D103</f>
        <v>ESQUADRIAS</v>
      </c>
      <c r="D18" s="79">
        <f>'PLANILHA ORÇAMENTÁRIA'!H103</f>
        <v>362102.66200000001</v>
      </c>
      <c r="E18" s="80"/>
      <c r="F18" s="79"/>
      <c r="G18" s="80"/>
      <c r="H18" s="79"/>
      <c r="I18" s="80"/>
      <c r="J18" s="79"/>
      <c r="K18" s="80"/>
      <c r="L18" s="81"/>
      <c r="M18" s="80"/>
      <c r="N18" s="81"/>
      <c r="O18" s="80">
        <v>0.7</v>
      </c>
      <c r="P18" s="81">
        <f>O18*D18</f>
        <v>253471.8634</v>
      </c>
      <c r="Q18" s="80">
        <v>0.3</v>
      </c>
      <c r="R18" s="81">
        <f>Q18*D18</f>
        <v>108630.79859999999</v>
      </c>
      <c r="S18" s="80"/>
      <c r="T18" s="81"/>
      <c r="U18" s="80"/>
      <c r="V18" s="81"/>
      <c r="W18" s="80"/>
      <c r="X18" s="81"/>
      <c r="Y18" s="80"/>
      <c r="Z18" s="81"/>
      <c r="AA18" s="80"/>
      <c r="AB18" s="81"/>
    </row>
    <row r="19" spans="1:28" s="64" customFormat="1" ht="91.5" customHeight="1">
      <c r="A19" s="73"/>
      <c r="B19" s="77" t="s">
        <v>699</v>
      </c>
      <c r="C19" s="78" t="str">
        <f>'PLANILHA ORÇAMENTÁRIA'!D156</f>
        <v>SISTEMAS DE COBERTURA</v>
      </c>
      <c r="D19" s="79">
        <f>'PLANILHA ORÇAMENTÁRIA'!H156</f>
        <v>385354.81520000001</v>
      </c>
      <c r="E19" s="80"/>
      <c r="F19" s="79"/>
      <c r="G19" s="80"/>
      <c r="H19" s="79"/>
      <c r="I19" s="80"/>
      <c r="J19" s="79"/>
      <c r="K19" s="80"/>
      <c r="L19" s="81"/>
      <c r="M19" s="80"/>
      <c r="N19" s="81"/>
      <c r="O19" s="80"/>
      <c r="P19" s="81"/>
      <c r="Q19" s="80">
        <v>0.5</v>
      </c>
      <c r="R19" s="81">
        <f>Q19*D19</f>
        <v>192677.40760000001</v>
      </c>
      <c r="S19" s="80">
        <v>0.5</v>
      </c>
      <c r="T19" s="81">
        <f>S19*D19</f>
        <v>192677.40760000001</v>
      </c>
      <c r="U19" s="80"/>
      <c r="V19" s="81"/>
      <c r="W19" s="80"/>
      <c r="X19" s="81"/>
      <c r="Y19" s="80"/>
      <c r="Z19" s="81"/>
      <c r="AA19" s="80"/>
      <c r="AB19" s="81"/>
    </row>
    <row r="20" spans="1:28" s="64" customFormat="1" ht="91.5" customHeight="1">
      <c r="A20" s="73"/>
      <c r="B20" s="77" t="s">
        <v>700</v>
      </c>
      <c r="C20" s="78" t="str">
        <f>'PLANILHA ORÇAMENTÁRIA'!D165</f>
        <v>IMPERMEABILIZACAO</v>
      </c>
      <c r="D20" s="79">
        <f>'PLANILHA ORÇAMENTÁRIA'!H165</f>
        <v>673.77409999999998</v>
      </c>
      <c r="E20" s="80"/>
      <c r="F20" s="79"/>
      <c r="G20" s="80"/>
      <c r="H20" s="79"/>
      <c r="I20" s="80"/>
      <c r="J20" s="79"/>
      <c r="K20" s="80"/>
      <c r="L20" s="81"/>
      <c r="M20" s="80"/>
      <c r="N20" s="81"/>
      <c r="O20" s="80"/>
      <c r="P20" s="81"/>
      <c r="Q20" s="80">
        <v>1</v>
      </c>
      <c r="R20" s="81">
        <f>Q20*D20</f>
        <v>673.77409999999998</v>
      </c>
      <c r="S20" s="80"/>
      <c r="T20" s="81"/>
      <c r="U20" s="80"/>
      <c r="V20" s="81"/>
      <c r="W20" s="80"/>
      <c r="X20" s="81"/>
      <c r="Y20" s="80"/>
      <c r="Z20" s="81"/>
      <c r="AA20" s="80"/>
      <c r="AB20" s="81"/>
    </row>
    <row r="21" spans="1:28" s="64" customFormat="1" ht="91.5" customHeight="1">
      <c r="A21" s="73"/>
      <c r="B21" s="77" t="s">
        <v>701</v>
      </c>
      <c r="C21" s="78" t="str">
        <f>'PLANILHA ORÇAMENTÁRIA'!D168</f>
        <v>REVESTIMENTOS INTERNO E EXTERNO</v>
      </c>
      <c r="D21" s="79">
        <f>'PLANILHA ORÇAMENTÁRIA'!H168</f>
        <v>169977.8235</v>
      </c>
      <c r="E21" s="80"/>
      <c r="F21" s="79"/>
      <c r="G21" s="80"/>
      <c r="H21" s="79"/>
      <c r="I21" s="80"/>
      <c r="J21" s="79"/>
      <c r="K21" s="80"/>
      <c r="L21" s="81"/>
      <c r="M21" s="80"/>
      <c r="N21" s="81"/>
      <c r="O21" s="80">
        <v>0.5</v>
      </c>
      <c r="P21" s="81">
        <f>D21*O21</f>
        <v>84988.911749999999</v>
      </c>
      <c r="Q21" s="80">
        <v>0.5</v>
      </c>
      <c r="R21" s="81">
        <f>Q21*D21</f>
        <v>84988.911749999999</v>
      </c>
      <c r="S21" s="80"/>
      <c r="T21" s="81"/>
      <c r="U21" s="80"/>
      <c r="V21" s="81"/>
      <c r="W21" s="80"/>
      <c r="X21" s="81"/>
      <c r="Y21" s="80"/>
      <c r="Z21" s="81"/>
      <c r="AA21" s="80"/>
      <c r="AB21" s="81"/>
    </row>
    <row r="22" spans="1:28" s="64" customFormat="1" ht="91.5" customHeight="1">
      <c r="A22" s="73"/>
      <c r="B22" s="77" t="s">
        <v>702</v>
      </c>
      <c r="C22" s="78" t="str">
        <f>'PLANILHA ORÇAMENTÁRIA'!D181</f>
        <v>SISTEMAS DE PISOS</v>
      </c>
      <c r="D22" s="79">
        <f>'PLANILHA ORÇAMENTÁRIA'!H181</f>
        <v>121340.31829999998</v>
      </c>
      <c r="E22" s="80"/>
      <c r="F22" s="79"/>
      <c r="G22" s="80"/>
      <c r="H22" s="79"/>
      <c r="I22" s="80"/>
      <c r="J22" s="79"/>
      <c r="K22" s="80"/>
      <c r="L22" s="81"/>
      <c r="M22" s="80"/>
      <c r="N22" s="81"/>
      <c r="O22" s="80">
        <v>0.5</v>
      </c>
      <c r="P22" s="81">
        <f>O22*D22</f>
        <v>60670.159149999992</v>
      </c>
      <c r="Q22" s="80">
        <v>0.5</v>
      </c>
      <c r="R22" s="81">
        <f>Q22*D22</f>
        <v>60670.159149999992</v>
      </c>
      <c r="S22" s="80"/>
      <c r="T22" s="81"/>
      <c r="U22" s="80"/>
      <c r="V22" s="81"/>
      <c r="W22" s="80"/>
      <c r="X22" s="81"/>
      <c r="Y22" s="80"/>
      <c r="Z22" s="81"/>
      <c r="AA22" s="80"/>
      <c r="AB22" s="81"/>
    </row>
    <row r="23" spans="1:28" s="64" customFormat="1" ht="91.5" customHeight="1">
      <c r="A23" s="73"/>
      <c r="B23" s="77" t="s">
        <v>705</v>
      </c>
      <c r="C23" s="78" t="str">
        <f>'PLANILHA ORÇAMENTÁRIA'!D203</f>
        <v>PINTURAS E ACABAMENTOS</v>
      </c>
      <c r="D23" s="79">
        <f>'PLANILHA ORÇAMENTÁRIA'!H203</f>
        <v>131958.80540000001</v>
      </c>
      <c r="E23" s="80"/>
      <c r="F23" s="79"/>
      <c r="G23" s="80"/>
      <c r="H23" s="79"/>
      <c r="I23" s="80"/>
      <c r="J23" s="79"/>
      <c r="K23" s="80"/>
      <c r="L23" s="81"/>
      <c r="M23" s="80"/>
      <c r="N23" s="81"/>
      <c r="O23" s="80"/>
      <c r="P23" s="81"/>
      <c r="Q23" s="80"/>
      <c r="R23" s="81"/>
      <c r="S23" s="80"/>
      <c r="T23" s="81"/>
      <c r="U23" s="80"/>
      <c r="V23" s="81"/>
      <c r="W23" s="80">
        <v>0.5</v>
      </c>
      <c r="X23" s="81">
        <f>W23*D23</f>
        <v>65979.402700000006</v>
      </c>
      <c r="Y23" s="80">
        <v>0.5</v>
      </c>
      <c r="Z23" s="81">
        <f>Y23*D23</f>
        <v>65979.402700000006</v>
      </c>
      <c r="AA23" s="80"/>
      <c r="AB23" s="81"/>
    </row>
    <row r="24" spans="1:28" s="64" customFormat="1" ht="91.5" customHeight="1">
      <c r="A24" s="73"/>
      <c r="B24" s="77" t="s">
        <v>706</v>
      </c>
      <c r="C24" s="78" t="str">
        <f>'PLANILHA ORÇAMENTÁRIA'!D212</f>
        <v>INSTALACAO HIDRAULICA</v>
      </c>
      <c r="D24" s="79">
        <f>'PLANILHA ORÇAMENTÁRIA'!H212</f>
        <v>27277.476300000002</v>
      </c>
      <c r="E24" s="80"/>
      <c r="F24" s="79"/>
      <c r="G24" s="80"/>
      <c r="H24" s="79"/>
      <c r="I24" s="80"/>
      <c r="J24" s="79"/>
      <c r="K24" s="80"/>
      <c r="L24" s="81"/>
      <c r="M24" s="80"/>
      <c r="N24" s="81"/>
      <c r="O24" s="80"/>
      <c r="P24" s="81"/>
      <c r="Q24" s="80"/>
      <c r="R24" s="81"/>
      <c r="S24" s="80"/>
      <c r="T24" s="81"/>
      <c r="U24" s="80">
        <v>1</v>
      </c>
      <c r="V24" s="81">
        <f>U24*D24</f>
        <v>27277.476300000002</v>
      </c>
      <c r="W24" s="80"/>
      <c r="X24" s="81"/>
      <c r="Y24" s="80"/>
      <c r="Z24" s="81"/>
      <c r="AA24" s="80"/>
      <c r="AB24" s="81"/>
    </row>
    <row r="25" spans="1:28" s="64" customFormat="1" ht="91.5" customHeight="1">
      <c r="A25" s="73"/>
      <c r="B25" s="77" t="s">
        <v>710</v>
      </c>
      <c r="C25" s="78" t="str">
        <f>'PLANILHA ORÇAMENTÁRIA'!D247</f>
        <v>DRENAGEM DE AGUAS PLUVIAIS</v>
      </c>
      <c r="D25" s="79">
        <f>'PLANILHA ORÇAMENTÁRIA'!H247</f>
        <v>17574.581999999999</v>
      </c>
      <c r="E25" s="80"/>
      <c r="F25" s="79"/>
      <c r="G25" s="80"/>
      <c r="H25" s="79"/>
      <c r="I25" s="80"/>
      <c r="J25" s="79"/>
      <c r="K25" s="80"/>
      <c r="L25" s="81"/>
      <c r="M25" s="80"/>
      <c r="N25" s="81"/>
      <c r="O25" s="80"/>
      <c r="P25" s="81"/>
      <c r="Q25" s="80"/>
      <c r="R25" s="81"/>
      <c r="S25" s="80"/>
      <c r="T25" s="81"/>
      <c r="U25" s="80">
        <v>1</v>
      </c>
      <c r="V25" s="81">
        <f>U25*D25</f>
        <v>17574.581999999999</v>
      </c>
      <c r="W25" s="80"/>
      <c r="X25" s="81"/>
      <c r="Y25" s="80"/>
      <c r="Z25" s="81"/>
      <c r="AA25" s="80"/>
      <c r="AB25" s="81"/>
    </row>
    <row r="26" spans="1:28" s="64" customFormat="1" ht="91.5" customHeight="1">
      <c r="A26" s="73"/>
      <c r="B26" s="77" t="s">
        <v>711</v>
      </c>
      <c r="C26" s="78" t="str">
        <f>'PLANILHA ORÇAMENTÁRIA'!D257</f>
        <v>INSTALACAO SANITARIA</v>
      </c>
      <c r="D26" s="79">
        <f>'PLANILHA ORÇAMENTÁRIA'!H257</f>
        <v>23801.079999999998</v>
      </c>
      <c r="E26" s="80"/>
      <c r="F26" s="79"/>
      <c r="G26" s="80"/>
      <c r="H26" s="79"/>
      <c r="I26" s="80"/>
      <c r="J26" s="79"/>
      <c r="K26" s="80"/>
      <c r="L26" s="81"/>
      <c r="M26" s="80"/>
      <c r="N26" s="81"/>
      <c r="O26" s="80"/>
      <c r="P26" s="81"/>
      <c r="Q26" s="80"/>
      <c r="R26" s="81"/>
      <c r="S26" s="80"/>
      <c r="T26" s="81"/>
      <c r="U26" s="80">
        <v>1</v>
      </c>
      <c r="V26" s="81">
        <f>U26*D26</f>
        <v>23801.079999999998</v>
      </c>
      <c r="W26" s="80"/>
      <c r="X26" s="81"/>
      <c r="Y26" s="80"/>
      <c r="Z26" s="81"/>
      <c r="AA26" s="80"/>
      <c r="AB26" s="81"/>
    </row>
    <row r="27" spans="1:28" s="64" customFormat="1" ht="91.5" customHeight="1">
      <c r="A27" s="73"/>
      <c r="B27" s="77" t="s">
        <v>712</v>
      </c>
      <c r="C27" s="78" t="str">
        <f>'PLANILHA ORÇAMENTÁRIA'!D282</f>
        <v>LOUCAS, ACESSORIOS E METAIS</v>
      </c>
      <c r="D27" s="79">
        <f>'PLANILHA ORÇAMENTÁRIA'!H282</f>
        <v>67504.23599999999</v>
      </c>
      <c r="E27" s="80"/>
      <c r="F27" s="79"/>
      <c r="G27" s="80"/>
      <c r="H27" s="79"/>
      <c r="I27" s="80"/>
      <c r="J27" s="79"/>
      <c r="K27" s="80"/>
      <c r="L27" s="81"/>
      <c r="M27" s="80"/>
      <c r="N27" s="81"/>
      <c r="O27" s="80"/>
      <c r="P27" s="81"/>
      <c r="Q27" s="80"/>
      <c r="R27" s="81"/>
      <c r="S27" s="80"/>
      <c r="T27" s="81"/>
      <c r="U27" s="80"/>
      <c r="V27" s="81"/>
      <c r="W27" s="80">
        <v>1</v>
      </c>
      <c r="X27" s="81">
        <f t="shared" ref="X27:X31" si="0">W27*D27</f>
        <v>67504.23599999999</v>
      </c>
      <c r="Y27" s="80"/>
      <c r="Z27" s="81"/>
      <c r="AA27" s="80"/>
      <c r="AB27" s="81"/>
    </row>
    <row r="28" spans="1:28" s="64" customFormat="1" ht="91.5" customHeight="1">
      <c r="A28" s="73"/>
      <c r="B28" s="77" t="s">
        <v>713</v>
      </c>
      <c r="C28" s="78" t="str">
        <f>'PLANILHA ORÇAMENTÁRIA'!D313</f>
        <v>INSTALACAO DE GAS COMBUSTIVEL</v>
      </c>
      <c r="D28" s="79">
        <f>'PLANILHA ORÇAMENTÁRIA'!H313</f>
        <v>5606.3904000000002</v>
      </c>
      <c r="E28" s="80"/>
      <c r="F28" s="79"/>
      <c r="G28" s="80"/>
      <c r="H28" s="79"/>
      <c r="I28" s="80"/>
      <c r="J28" s="79"/>
      <c r="K28" s="80"/>
      <c r="L28" s="81"/>
      <c r="M28" s="80"/>
      <c r="N28" s="81"/>
      <c r="O28" s="80"/>
      <c r="P28" s="81"/>
      <c r="Q28" s="80"/>
      <c r="R28" s="81"/>
      <c r="S28" s="80"/>
      <c r="T28" s="81"/>
      <c r="U28" s="80"/>
      <c r="V28" s="81"/>
      <c r="W28" s="80">
        <v>1</v>
      </c>
      <c r="X28" s="81">
        <f t="shared" si="0"/>
        <v>5606.3904000000002</v>
      </c>
      <c r="Y28" s="80"/>
      <c r="Z28" s="81"/>
      <c r="AA28" s="80"/>
      <c r="AB28" s="81"/>
    </row>
    <row r="29" spans="1:28" s="64" customFormat="1" ht="91.5" customHeight="1">
      <c r="A29" s="73"/>
      <c r="B29" s="77" t="s">
        <v>714</v>
      </c>
      <c r="C29" s="78" t="str">
        <f>'PLANILHA ORÇAMENTÁRIA'!D324</f>
        <v>SISTEMA DE PROTECAO CONTRA INCENDIO</v>
      </c>
      <c r="D29" s="79">
        <f>'PLANILHA ORÇAMENTÁRIA'!H324</f>
        <v>42857.360000000008</v>
      </c>
      <c r="E29" s="80"/>
      <c r="F29" s="79"/>
      <c r="G29" s="80"/>
      <c r="H29" s="79"/>
      <c r="I29" s="80"/>
      <c r="J29" s="79"/>
      <c r="K29" s="80"/>
      <c r="L29" s="81"/>
      <c r="M29" s="80"/>
      <c r="N29" s="81"/>
      <c r="O29" s="80"/>
      <c r="P29" s="81"/>
      <c r="Q29" s="80"/>
      <c r="R29" s="81"/>
      <c r="S29" s="80"/>
      <c r="T29" s="81"/>
      <c r="U29" s="80"/>
      <c r="V29" s="81"/>
      <c r="W29" s="80">
        <v>1</v>
      </c>
      <c r="X29" s="81">
        <f t="shared" si="0"/>
        <v>42857.360000000008</v>
      </c>
      <c r="Y29" s="80"/>
      <c r="Z29" s="81"/>
      <c r="AA29" s="80"/>
      <c r="AB29" s="81"/>
    </row>
    <row r="30" spans="1:28" s="64" customFormat="1" ht="91.5" customHeight="1">
      <c r="A30" s="73"/>
      <c r="B30" s="77" t="s">
        <v>715</v>
      </c>
      <c r="C30" s="78" t="str">
        <f>'PLANILHA ORÇAMENTÁRIA'!D349</f>
        <v>INSTALACAO ELETRICA 220V</v>
      </c>
      <c r="D30" s="79">
        <f>'PLANILHA ORÇAMENTÁRIA'!H349</f>
        <v>190449.69799999997</v>
      </c>
      <c r="E30" s="80"/>
      <c r="F30" s="79"/>
      <c r="G30" s="80"/>
      <c r="H30" s="79"/>
      <c r="I30" s="80"/>
      <c r="J30" s="79"/>
      <c r="K30" s="80"/>
      <c r="L30" s="81"/>
      <c r="M30" s="80"/>
      <c r="N30" s="81"/>
      <c r="O30" s="80"/>
      <c r="P30" s="81"/>
      <c r="Q30" s="80"/>
      <c r="R30" s="81"/>
      <c r="S30" s="80"/>
      <c r="T30" s="81"/>
      <c r="U30" s="80"/>
      <c r="V30" s="81"/>
      <c r="W30" s="80">
        <v>0.5</v>
      </c>
      <c r="X30" s="81">
        <f t="shared" si="0"/>
        <v>95224.848999999987</v>
      </c>
      <c r="Y30" s="80">
        <v>0.5</v>
      </c>
      <c r="Z30" s="81">
        <f>Y30*D30</f>
        <v>95224.848999999987</v>
      </c>
      <c r="AA30" s="80"/>
      <c r="AB30" s="81"/>
    </row>
    <row r="31" spans="1:28" s="64" customFormat="1" ht="91.5" customHeight="1">
      <c r="A31" s="73"/>
      <c r="B31" s="77" t="s">
        <v>716</v>
      </c>
      <c r="C31" s="78" t="str">
        <f>'PLANILHA ORÇAMENTÁRIA'!D414</f>
        <v>INSTALACOES DE REDE ESTRUTURADA</v>
      </c>
      <c r="D31" s="79">
        <f>'PLANILHA ORÇAMENTÁRIA'!H414</f>
        <v>29889.976999999999</v>
      </c>
      <c r="E31" s="80"/>
      <c r="F31" s="79"/>
      <c r="G31" s="80"/>
      <c r="H31" s="79"/>
      <c r="I31" s="80"/>
      <c r="J31" s="79"/>
      <c r="K31" s="80"/>
      <c r="L31" s="81"/>
      <c r="M31" s="80"/>
      <c r="N31" s="81"/>
      <c r="O31" s="80"/>
      <c r="P31" s="81"/>
      <c r="Q31" s="80"/>
      <c r="R31" s="81"/>
      <c r="S31" s="80"/>
      <c r="T31" s="81"/>
      <c r="U31" s="80"/>
      <c r="V31" s="81"/>
      <c r="W31" s="80">
        <v>1</v>
      </c>
      <c r="X31" s="81">
        <f t="shared" si="0"/>
        <v>29889.976999999999</v>
      </c>
      <c r="Y31" s="80"/>
      <c r="Z31" s="81"/>
      <c r="AA31" s="80"/>
      <c r="AB31" s="81"/>
    </row>
    <row r="32" spans="1:28" s="64" customFormat="1" ht="91.5" customHeight="1">
      <c r="A32" s="73"/>
      <c r="B32" s="77" t="s">
        <v>717</v>
      </c>
      <c r="C32" s="78" t="str">
        <f>'PLANILHA ORÇAMENTÁRIA'!D446</f>
        <v>SISTEMA DE EXAUSTAO MECANICA</v>
      </c>
      <c r="D32" s="79">
        <f>'PLANILHA ORÇAMENTÁRIA'!H446</f>
        <v>5436.17</v>
      </c>
      <c r="E32" s="80"/>
      <c r="F32" s="79"/>
      <c r="G32" s="80"/>
      <c r="H32" s="79"/>
      <c r="I32" s="80"/>
      <c r="J32" s="79"/>
      <c r="K32" s="80"/>
      <c r="L32" s="81"/>
      <c r="M32" s="80"/>
      <c r="N32" s="81"/>
      <c r="O32" s="80"/>
      <c r="P32" s="81"/>
      <c r="Q32" s="80"/>
      <c r="R32" s="81"/>
      <c r="S32" s="80"/>
      <c r="T32" s="81"/>
      <c r="U32" s="80">
        <v>1</v>
      </c>
      <c r="V32" s="81">
        <f>U32*D32</f>
        <v>5436.17</v>
      </c>
      <c r="W32" s="80"/>
      <c r="X32" s="81"/>
      <c r="Y32" s="80"/>
      <c r="Z32" s="81"/>
      <c r="AA32" s="80"/>
      <c r="AB32" s="81"/>
    </row>
    <row r="33" spans="1:28" s="64" customFormat="1" ht="91.5" customHeight="1">
      <c r="A33" s="73"/>
      <c r="B33" s="77" t="s">
        <v>718</v>
      </c>
      <c r="C33" s="78" t="str">
        <f>'PLANILHA ORÇAMENTÁRIA'!D452</f>
        <v>SISTEMA DE PROTECAO CONTRA DESCARGAS ATMOSFERICAS (SPDA)</v>
      </c>
      <c r="D33" s="79">
        <f>'PLANILHA ORÇAMENTÁRIA'!H452</f>
        <v>31961.370999999999</v>
      </c>
      <c r="E33" s="80"/>
      <c r="F33" s="79"/>
      <c r="G33" s="80"/>
      <c r="H33" s="79"/>
      <c r="I33" s="80"/>
      <c r="J33" s="79"/>
      <c r="K33" s="80"/>
      <c r="L33" s="81"/>
      <c r="M33" s="80"/>
      <c r="N33" s="81"/>
      <c r="O33" s="80"/>
      <c r="P33" s="81"/>
      <c r="Q33" s="80"/>
      <c r="R33" s="81"/>
      <c r="S33" s="80"/>
      <c r="T33" s="81"/>
      <c r="U33" s="80"/>
      <c r="V33" s="81"/>
      <c r="W33" s="80"/>
      <c r="X33" s="81"/>
      <c r="Y33" s="80">
        <v>1</v>
      </c>
      <c r="Z33" s="81">
        <f>Y33*D33</f>
        <v>31961.370999999999</v>
      </c>
      <c r="AA33" s="80"/>
      <c r="AB33" s="81"/>
    </row>
    <row r="34" spans="1:28" s="64" customFormat="1" ht="91.5" customHeight="1">
      <c r="A34" s="73"/>
      <c r="B34" s="77" t="s">
        <v>719</v>
      </c>
      <c r="C34" s="78" t="str">
        <f>'PLANILHA ORÇAMENTÁRIA'!D463</f>
        <v>SERVICOS COMPLEMENTARES</v>
      </c>
      <c r="D34" s="79">
        <f>'PLANILHA ORÇAMENTÁRIA'!H463</f>
        <v>88496.525699999998</v>
      </c>
      <c r="E34" s="80"/>
      <c r="F34" s="79"/>
      <c r="G34" s="80"/>
      <c r="H34" s="79"/>
      <c r="I34" s="80"/>
      <c r="J34" s="79"/>
      <c r="K34" s="80"/>
      <c r="L34" s="81"/>
      <c r="M34" s="80"/>
      <c r="N34" s="81"/>
      <c r="O34" s="80"/>
      <c r="P34" s="81"/>
      <c r="Q34" s="80"/>
      <c r="R34" s="81"/>
      <c r="S34" s="80"/>
      <c r="T34" s="81"/>
      <c r="U34" s="80"/>
      <c r="V34" s="81"/>
      <c r="W34" s="80"/>
      <c r="X34" s="81"/>
      <c r="Y34" s="80">
        <v>0.5</v>
      </c>
      <c r="Z34" s="81">
        <f>Y34*D34</f>
        <v>44248.262849999999</v>
      </c>
      <c r="AA34" s="80">
        <v>0.5</v>
      </c>
      <c r="AB34" s="81">
        <f>AA34*D34</f>
        <v>44248.262849999999</v>
      </c>
    </row>
    <row r="35" spans="1:28" s="64" customFormat="1" ht="91.5" customHeight="1">
      <c r="A35" s="73"/>
      <c r="B35" s="77" t="s">
        <v>720</v>
      </c>
      <c r="C35" s="78" t="str">
        <f>'PLANILHA ORÇAMENTÁRIA'!D486</f>
        <v>SERVICOS FINAIS</v>
      </c>
      <c r="D35" s="79">
        <f>'PLANILHA ORÇAMENTÁRIA'!H486</f>
        <v>4360.6018000000004</v>
      </c>
      <c r="E35" s="80"/>
      <c r="F35" s="79"/>
      <c r="G35" s="80"/>
      <c r="H35" s="79"/>
      <c r="I35" s="80"/>
      <c r="J35" s="79"/>
      <c r="K35" s="80"/>
      <c r="L35" s="81"/>
      <c r="M35" s="80"/>
      <c r="N35" s="81"/>
      <c r="O35" s="80"/>
      <c r="P35" s="81"/>
      <c r="Q35" s="80"/>
      <c r="R35" s="81"/>
      <c r="S35" s="80"/>
      <c r="T35" s="81"/>
      <c r="U35" s="80"/>
      <c r="V35" s="81"/>
      <c r="W35" s="80"/>
      <c r="X35" s="81"/>
      <c r="Y35" s="80">
        <v>0.7</v>
      </c>
      <c r="Z35" s="81">
        <f>Y35*D35</f>
        <v>3052.4212600000001</v>
      </c>
      <c r="AA35" s="80">
        <v>0.3</v>
      </c>
      <c r="AB35" s="81">
        <f>AA35*D35</f>
        <v>1308.1805400000001</v>
      </c>
    </row>
    <row r="36" spans="1:28" ht="85.5" customHeight="1">
      <c r="A36" s="38"/>
      <c r="B36" s="122" t="s">
        <v>829</v>
      </c>
      <c r="C36" s="122"/>
      <c r="D36" s="82"/>
      <c r="E36" s="106">
        <f>E38/N9</f>
        <v>2.9334101387483787E-3</v>
      </c>
      <c r="F36" s="106"/>
      <c r="G36" s="106">
        <f>G38/N9</f>
        <v>1.9818998584902221E-3</v>
      </c>
      <c r="H36" s="106"/>
      <c r="I36" s="106">
        <f>I38/N9</f>
        <v>8.1216809841915885E-3</v>
      </c>
      <c r="J36" s="106"/>
      <c r="K36" s="106">
        <f>K38/N9</f>
        <v>4.6048358442760257E-3</v>
      </c>
      <c r="L36" s="106"/>
      <c r="M36" s="106">
        <f>M38/N9</f>
        <v>7.3254123210411493E-3</v>
      </c>
      <c r="N36" s="106"/>
      <c r="O36" s="106">
        <f>O38/N9</f>
        <v>0.239137371299285</v>
      </c>
      <c r="P36" s="106"/>
      <c r="Q36" s="106">
        <f>Q38/N9</f>
        <v>0.25194555777644917</v>
      </c>
      <c r="R36" s="106"/>
      <c r="S36" s="106">
        <f>S38/N9</f>
        <v>0.10844451552995159</v>
      </c>
      <c r="T36" s="106"/>
      <c r="U36" s="106">
        <f>U38/N9</f>
        <v>4.1699643173643788E-2</v>
      </c>
      <c r="V36" s="106"/>
      <c r="W36" s="106">
        <f>W38/N9</f>
        <v>0.17282365155754403</v>
      </c>
      <c r="X36" s="106"/>
      <c r="Y36" s="106">
        <f>Y38/N9</f>
        <v>0.13534151444171261</v>
      </c>
      <c r="Z36" s="106"/>
      <c r="AA36" s="106">
        <f>AA38/N9</f>
        <v>2.5640507074666575E-2</v>
      </c>
      <c r="AB36" s="106"/>
    </row>
    <row r="37" spans="1:28" ht="85.5" customHeight="1">
      <c r="A37" s="38"/>
      <c r="B37" s="122" t="s">
        <v>830</v>
      </c>
      <c r="C37" s="122"/>
      <c r="D37" s="82"/>
      <c r="E37" s="107">
        <f>E36</f>
        <v>2.9334101387483787E-3</v>
      </c>
      <c r="F37" s="107"/>
      <c r="G37" s="107">
        <f>G36+E37</f>
        <v>4.9153099972386004E-3</v>
      </c>
      <c r="H37" s="107"/>
      <c r="I37" s="107">
        <f>G37+I36</f>
        <v>1.3036990981430189E-2</v>
      </c>
      <c r="J37" s="107"/>
      <c r="K37" s="107">
        <f>I37+K36</f>
        <v>1.7641826825706215E-2</v>
      </c>
      <c r="L37" s="107"/>
      <c r="M37" s="107">
        <f>K37+M36</f>
        <v>2.4967239146747363E-2</v>
      </c>
      <c r="N37" s="107"/>
      <c r="O37" s="107">
        <f>M37+O36</f>
        <v>0.26410461044603234</v>
      </c>
      <c r="P37" s="107"/>
      <c r="Q37" s="107">
        <f>O37+Q36</f>
        <v>0.51605016822248151</v>
      </c>
      <c r="R37" s="107"/>
      <c r="S37" s="107">
        <f>Q37+S36</f>
        <v>0.62449468375243311</v>
      </c>
      <c r="T37" s="107"/>
      <c r="U37" s="107">
        <f>S37+U36</f>
        <v>0.66619432692607694</v>
      </c>
      <c r="V37" s="107"/>
      <c r="W37" s="107">
        <f>U37+W36</f>
        <v>0.83901797848362092</v>
      </c>
      <c r="X37" s="107"/>
      <c r="Y37" s="107">
        <f>W37+Y36</f>
        <v>0.97435949292533353</v>
      </c>
      <c r="Z37" s="107"/>
      <c r="AA37" s="107">
        <f>Y37+AA36</f>
        <v>1</v>
      </c>
      <c r="AB37" s="107"/>
    </row>
    <row r="38" spans="1:28" ht="88.5" customHeight="1">
      <c r="A38" s="38"/>
      <c r="B38" s="83" t="s">
        <v>831</v>
      </c>
      <c r="C38" s="83"/>
      <c r="D38" s="82"/>
      <c r="E38" s="108">
        <f>SUM(F13:F35)</f>
        <v>5211.8989899999997</v>
      </c>
      <c r="F38" s="108"/>
      <c r="G38" s="108">
        <f>SUM(H13:H35)</f>
        <v>3521.3152549999995</v>
      </c>
      <c r="H38" s="108"/>
      <c r="I38" s="108">
        <f>SUM(J13:J35)</f>
        <v>14430.092934999999</v>
      </c>
      <c r="J38" s="108"/>
      <c r="K38" s="108">
        <f>SUM(L13:L35)</f>
        <v>8181.5832599999994</v>
      </c>
      <c r="L38" s="108"/>
      <c r="M38" s="108">
        <f>SUM(N13:N35)</f>
        <v>13015.332759999999</v>
      </c>
      <c r="N38" s="108"/>
      <c r="O38" s="108">
        <f>SUM(P13:P35)</f>
        <v>424884.26949999994</v>
      </c>
      <c r="P38" s="108"/>
      <c r="Q38" s="108">
        <f>SUM(R13:R35)</f>
        <v>447641.05119999999</v>
      </c>
      <c r="R38" s="108"/>
      <c r="S38" s="108">
        <f>SUM(T13:T35)</f>
        <v>192677.40760000001</v>
      </c>
      <c r="T38" s="108"/>
      <c r="U38" s="108">
        <f>SUM(V13:V35)</f>
        <v>74089.308300000004</v>
      </c>
      <c r="V38" s="108"/>
      <c r="W38" s="108">
        <f>SUM(X13:X35)</f>
        <v>307062.21510000003</v>
      </c>
      <c r="X38" s="108"/>
      <c r="Y38" s="108">
        <f>SUM(Z13:Z35)</f>
        <v>240466.30681000001</v>
      </c>
      <c r="Z38" s="108"/>
      <c r="AA38" s="108">
        <f>SUM(AB13:AB35)</f>
        <v>45556.44339</v>
      </c>
      <c r="AB38" s="108"/>
    </row>
    <row r="39" spans="1:28" ht="88.5" customHeight="1">
      <c r="A39" s="38"/>
      <c r="B39" s="83" t="s">
        <v>832</v>
      </c>
      <c r="C39" s="83"/>
      <c r="D39" s="84"/>
      <c r="E39" s="108">
        <f>E38</f>
        <v>5211.8989899999997</v>
      </c>
      <c r="F39" s="108"/>
      <c r="G39" s="108">
        <f>SUM(+E39+G38)</f>
        <v>8733.2142449999992</v>
      </c>
      <c r="H39" s="108"/>
      <c r="I39" s="108">
        <f>SUM(+G39+I38)</f>
        <v>23163.307179999996</v>
      </c>
      <c r="J39" s="108"/>
      <c r="K39" s="108">
        <f>SUM(I39+K38)</f>
        <v>31344.890439999996</v>
      </c>
      <c r="L39" s="108"/>
      <c r="M39" s="108">
        <f>SUM(+K39+M38)</f>
        <v>44360.223199999993</v>
      </c>
      <c r="N39" s="108"/>
      <c r="O39" s="108">
        <f>SUM(+M39+O38)</f>
        <v>469244.49269999994</v>
      </c>
      <c r="P39" s="108"/>
      <c r="Q39" s="108">
        <f>SUM(+O39+Q38)</f>
        <v>916885.54389999993</v>
      </c>
      <c r="R39" s="108"/>
      <c r="S39" s="108">
        <f>SUM(+Q39+S38)</f>
        <v>1109562.9515</v>
      </c>
      <c r="T39" s="108"/>
      <c r="U39" s="108">
        <f>SUM(+S39+U38)</f>
        <v>1183652.2597999999</v>
      </c>
      <c r="V39" s="108"/>
      <c r="W39" s="108">
        <f>SUM(+U39+W38)</f>
        <v>1490714.4748999998</v>
      </c>
      <c r="X39" s="108"/>
      <c r="Y39" s="108">
        <f>SUM(+W39+Y38)</f>
        <v>1731180.7817099998</v>
      </c>
      <c r="Z39" s="108"/>
      <c r="AA39" s="108">
        <f>SUM(+Y39+AA38)</f>
        <v>1776737.2250999997</v>
      </c>
      <c r="AB39" s="108"/>
    </row>
    <row r="40" spans="1:28" ht="0.75" hidden="1" customHeight="1">
      <c r="B40" s="41"/>
      <c r="C40" s="41"/>
      <c r="D40" s="42"/>
      <c r="E40" s="41"/>
      <c r="F40" s="41"/>
      <c r="G40" s="41"/>
      <c r="H40" s="41"/>
      <c r="I40" s="41"/>
      <c r="J40" s="41"/>
      <c r="K40" s="41"/>
      <c r="L40" s="41"/>
      <c r="M40" s="41"/>
      <c r="N40" s="41"/>
      <c r="O40" s="41"/>
      <c r="P40" s="41"/>
      <c r="R40" s="12"/>
    </row>
    <row r="41" spans="1:28" ht="15" hidden="1">
      <c r="D41" s="43"/>
      <c r="R41" s="40"/>
    </row>
    <row r="42" spans="1:28" ht="15">
      <c r="R42" s="40"/>
    </row>
    <row r="43" spans="1:28" ht="15">
      <c r="R43" s="40"/>
    </row>
    <row r="44" spans="1:28" ht="15">
      <c r="R44" s="40"/>
    </row>
    <row r="45" spans="1:28" ht="15">
      <c r="R45" s="40"/>
    </row>
    <row r="46" spans="1:28" ht="15">
      <c r="B46" s="120"/>
      <c r="C46" s="120"/>
      <c r="D46" s="120"/>
      <c r="E46" s="120"/>
      <c r="F46" s="120"/>
      <c r="G46" s="120"/>
      <c r="H46" s="120"/>
      <c r="I46" s="120"/>
      <c r="J46" s="120"/>
      <c r="K46" s="120"/>
      <c r="L46" s="120"/>
      <c r="M46" s="120"/>
      <c r="N46" s="120"/>
      <c r="O46" s="120"/>
      <c r="P46" s="120"/>
      <c r="R46" s="40"/>
    </row>
    <row r="47" spans="1:28" ht="15">
      <c r="B47" s="121"/>
      <c r="C47" s="121"/>
      <c r="D47" s="121"/>
      <c r="E47" s="121"/>
      <c r="F47" s="121"/>
      <c r="G47" s="121"/>
      <c r="H47" s="121"/>
      <c r="I47" s="121"/>
      <c r="J47" s="121"/>
      <c r="K47" s="121"/>
      <c r="L47" s="121"/>
      <c r="M47" s="121"/>
      <c r="N47" s="121"/>
      <c r="O47" s="121"/>
      <c r="P47" s="121"/>
      <c r="R47" s="40"/>
    </row>
    <row r="49" spans="18:18" ht="15">
      <c r="R49" s="40"/>
    </row>
    <row r="50" spans="18:18" ht="15">
      <c r="R50" s="12"/>
    </row>
    <row r="51" spans="18:18" ht="15">
      <c r="R51" s="40"/>
    </row>
    <row r="52" spans="18:18" ht="15">
      <c r="R52" s="40"/>
    </row>
    <row r="53" spans="18:18" ht="15">
      <c r="R53" s="40"/>
    </row>
    <row r="54" spans="18:18" ht="15">
      <c r="R54" s="40"/>
    </row>
    <row r="55" spans="18:18" ht="15">
      <c r="R55" s="40"/>
    </row>
    <row r="56" spans="18:18" ht="15">
      <c r="R56" s="40"/>
    </row>
    <row r="57" spans="18:18" ht="15">
      <c r="R57" s="40"/>
    </row>
    <row r="58" spans="18:18" ht="15">
      <c r="R58" s="40"/>
    </row>
    <row r="60" spans="18:18" ht="15">
      <c r="R60" s="40"/>
    </row>
    <row r="61" spans="18:18" ht="15">
      <c r="R61" s="12"/>
    </row>
    <row r="62" spans="18:18" ht="15">
      <c r="R62" s="40"/>
    </row>
    <row r="63" spans="18:18" ht="15">
      <c r="R63" s="40"/>
    </row>
    <row r="64" spans="18:18" ht="15">
      <c r="R64" s="40"/>
    </row>
    <row r="65" spans="18:18" ht="15">
      <c r="R65" s="40"/>
    </row>
    <row r="66" spans="18:18" ht="15">
      <c r="R66" s="40"/>
    </row>
    <row r="67" spans="18:18" ht="15">
      <c r="R67" s="40"/>
    </row>
    <row r="68" spans="18:18" ht="15">
      <c r="R68" s="40"/>
    </row>
    <row r="69" spans="18:18" ht="15">
      <c r="R69" s="40"/>
    </row>
    <row r="70" spans="18:18" ht="15">
      <c r="R70" s="40"/>
    </row>
    <row r="71" spans="18:18" ht="15">
      <c r="R71" s="40"/>
    </row>
    <row r="72" spans="18:18" ht="15">
      <c r="R72" s="40"/>
    </row>
    <row r="73" spans="18:18" ht="15">
      <c r="R73" s="40"/>
    </row>
    <row r="74" spans="18:18" ht="15">
      <c r="R74" s="40"/>
    </row>
    <row r="75" spans="18:18" ht="15">
      <c r="R75" s="40"/>
    </row>
    <row r="76" spans="18:18" ht="15">
      <c r="R76" s="40"/>
    </row>
    <row r="77" spans="18:18" ht="15">
      <c r="R77" s="40"/>
    </row>
    <row r="78" spans="18:18" ht="15">
      <c r="R78" s="40"/>
    </row>
    <row r="79" spans="18:18" ht="15">
      <c r="R79" s="40"/>
    </row>
    <row r="80" spans="18:18" ht="15">
      <c r="R80" s="40"/>
    </row>
    <row r="81" spans="18:18" ht="15">
      <c r="R81" s="40"/>
    </row>
    <row r="82" spans="18:18" ht="15">
      <c r="R82" s="40"/>
    </row>
    <row r="83" spans="18:18" ht="15">
      <c r="R83" s="40"/>
    </row>
    <row r="84" spans="18:18" ht="15">
      <c r="R84" s="40"/>
    </row>
    <row r="85" spans="18:18" ht="15">
      <c r="R85" s="40"/>
    </row>
    <row r="86" spans="18:18" ht="15">
      <c r="R86" s="40"/>
    </row>
    <row r="87" spans="18:18" ht="15">
      <c r="R87" s="40"/>
    </row>
    <row r="88" spans="18:18" ht="15">
      <c r="R88" s="40"/>
    </row>
    <row r="89" spans="18:18" ht="15">
      <c r="R89" s="40"/>
    </row>
    <row r="90" spans="18:18" ht="15">
      <c r="R90" s="40"/>
    </row>
    <row r="91" spans="18:18" ht="15">
      <c r="R91" s="40"/>
    </row>
    <row r="92" spans="18:18" ht="15">
      <c r="R92" s="40"/>
    </row>
    <row r="93" spans="18:18" ht="15">
      <c r="R93" s="40"/>
    </row>
    <row r="94" spans="18:18" ht="15">
      <c r="R94" s="40"/>
    </row>
    <row r="95" spans="18:18" ht="15">
      <c r="R95" s="40"/>
    </row>
    <row r="96" spans="18:18" ht="15">
      <c r="R96" s="40"/>
    </row>
    <row r="97" spans="18:18" ht="15">
      <c r="R97" s="40"/>
    </row>
    <row r="98" spans="18:18" ht="15">
      <c r="R98" s="40"/>
    </row>
    <row r="99" spans="18:18" ht="15">
      <c r="R99" s="40"/>
    </row>
    <row r="100" spans="18:18" ht="15">
      <c r="R100" s="40"/>
    </row>
    <row r="101" spans="18:18" ht="15">
      <c r="R101" s="40"/>
    </row>
    <row r="102" spans="18:18" ht="15">
      <c r="R102" s="40"/>
    </row>
    <row r="104" spans="18:18" ht="15">
      <c r="R104" s="40"/>
    </row>
    <row r="105" spans="18:18" ht="15">
      <c r="R105" s="40"/>
    </row>
    <row r="106" spans="18:18" ht="15">
      <c r="R106" s="40"/>
    </row>
    <row r="107" spans="18:18" ht="15">
      <c r="R107" s="40"/>
    </row>
    <row r="108" spans="18:18" ht="15">
      <c r="R108" s="40"/>
    </row>
    <row r="109" spans="18:18" ht="15">
      <c r="R109" s="40"/>
    </row>
    <row r="110" spans="18:18" ht="15">
      <c r="R110" s="40"/>
    </row>
    <row r="111" spans="18:18" ht="15">
      <c r="R111" s="40"/>
    </row>
    <row r="112" spans="18:18" ht="15">
      <c r="R112" s="40"/>
    </row>
    <row r="113" spans="18:18" ht="15">
      <c r="R113" s="40"/>
    </row>
    <row r="114" spans="18:18" ht="15">
      <c r="R114" s="40"/>
    </row>
    <row r="115" spans="18:18" ht="15">
      <c r="R115" s="40"/>
    </row>
    <row r="116" spans="18:18" ht="15">
      <c r="R116" s="40"/>
    </row>
    <row r="117" spans="18:18" ht="15">
      <c r="R117" s="40"/>
    </row>
    <row r="118" spans="18:18" ht="15">
      <c r="R118" s="40"/>
    </row>
    <row r="119" spans="18:18" ht="15">
      <c r="R119" s="40"/>
    </row>
    <row r="120" spans="18:18" ht="15">
      <c r="R120" s="40"/>
    </row>
    <row r="121" spans="18:18" ht="15">
      <c r="R121" s="40"/>
    </row>
    <row r="122" spans="18:18" ht="15">
      <c r="R122" s="40"/>
    </row>
    <row r="123" spans="18:18" ht="15">
      <c r="R123" s="40"/>
    </row>
    <row r="124" spans="18:18" ht="15">
      <c r="R124" s="40"/>
    </row>
    <row r="125" spans="18:18" ht="15">
      <c r="R125" s="40"/>
    </row>
    <row r="126" spans="18:18" ht="15">
      <c r="R126" s="40"/>
    </row>
    <row r="128" spans="18:18" ht="15">
      <c r="R128" s="40"/>
    </row>
    <row r="129" spans="18:18" ht="15">
      <c r="R129" s="40"/>
    </row>
    <row r="130" spans="18:18" ht="15">
      <c r="R130" s="40"/>
    </row>
    <row r="131" spans="18:18" ht="15">
      <c r="R131" s="40"/>
    </row>
    <row r="132" spans="18:18" ht="15">
      <c r="R132" s="40"/>
    </row>
    <row r="133" spans="18:18" ht="15">
      <c r="R133" s="40"/>
    </row>
    <row r="134" spans="18:18" ht="15">
      <c r="R134" s="40"/>
    </row>
    <row r="136" spans="18:18" ht="15">
      <c r="R136" s="40"/>
    </row>
    <row r="137" spans="18:18" ht="15">
      <c r="R137" s="40"/>
    </row>
    <row r="138" spans="18:18" ht="15">
      <c r="R138" s="40"/>
    </row>
    <row r="139" spans="18:18" ht="15">
      <c r="R139" s="40"/>
    </row>
    <row r="140" spans="18:18" ht="15">
      <c r="R140" s="40"/>
    </row>
    <row r="141" spans="18:18" ht="15">
      <c r="R141" s="40"/>
    </row>
    <row r="142" spans="18:18" ht="15">
      <c r="R142" s="40"/>
    </row>
    <row r="143" spans="18:18" ht="15">
      <c r="R143" s="40"/>
    </row>
    <row r="144" spans="18:18" ht="15">
      <c r="R144" s="40"/>
    </row>
    <row r="145" spans="18:18" ht="15">
      <c r="R145" s="40"/>
    </row>
    <row r="146" spans="18:18" ht="15">
      <c r="R146" s="40"/>
    </row>
    <row r="147" spans="18:18" ht="15">
      <c r="R147" s="40"/>
    </row>
    <row r="148" spans="18:18" ht="15">
      <c r="R148" s="40"/>
    </row>
    <row r="149" spans="18:18" ht="15">
      <c r="R149" s="40"/>
    </row>
    <row r="150" spans="18:18" ht="15">
      <c r="R150" s="40"/>
    </row>
    <row r="151" spans="18:18" ht="15">
      <c r="R151" s="40"/>
    </row>
    <row r="152" spans="18:18" ht="15">
      <c r="R152" s="40"/>
    </row>
    <row r="153" spans="18:18" ht="15">
      <c r="R153" s="40"/>
    </row>
    <row r="154" spans="18:18" ht="15">
      <c r="R154" s="40"/>
    </row>
    <row r="155" spans="18:18" ht="15">
      <c r="R155" s="40"/>
    </row>
    <row r="156" spans="18:18" ht="15">
      <c r="R156" s="40"/>
    </row>
    <row r="157" spans="18:18" ht="15">
      <c r="R157" s="40"/>
    </row>
    <row r="158" spans="18:18" ht="15">
      <c r="R158" s="40"/>
    </row>
    <row r="159" spans="18:18" ht="15">
      <c r="R159" s="40"/>
    </row>
    <row r="160" spans="18:18" ht="15">
      <c r="R160" s="40"/>
    </row>
    <row r="161" spans="18:18" ht="15">
      <c r="R161" s="40"/>
    </row>
    <row r="162" spans="18:18" ht="15">
      <c r="R162" s="40"/>
    </row>
    <row r="163" spans="18:18" ht="15">
      <c r="R163" s="40"/>
    </row>
    <row r="164" spans="18:18" ht="15">
      <c r="R164" s="40"/>
    </row>
    <row r="165" spans="18:18" ht="15">
      <c r="R165" s="40"/>
    </row>
    <row r="166" spans="18:18" ht="15">
      <c r="R166" s="40"/>
    </row>
    <row r="167" spans="18:18" ht="15">
      <c r="R167" s="40"/>
    </row>
    <row r="169" spans="18:18" ht="15">
      <c r="R169" s="40"/>
    </row>
    <row r="170" spans="18:18" ht="15">
      <c r="R170" s="40"/>
    </row>
    <row r="171" spans="18:18" ht="15">
      <c r="R171" s="40"/>
    </row>
    <row r="172" spans="18:18" ht="15">
      <c r="R172" s="40"/>
    </row>
    <row r="173" spans="18:18" ht="15">
      <c r="R173" s="40"/>
    </row>
    <row r="174" spans="18:18" ht="15">
      <c r="R174" s="40"/>
    </row>
    <row r="175" spans="18:18" ht="15">
      <c r="R175" s="40"/>
    </row>
    <row r="176" spans="18:18" ht="15">
      <c r="R176" s="40"/>
    </row>
    <row r="178" spans="18:18" ht="15">
      <c r="R178" s="40"/>
    </row>
    <row r="179" spans="18:18" ht="15">
      <c r="R179" s="40"/>
    </row>
    <row r="180" spans="18:18" ht="15">
      <c r="R180" s="40"/>
    </row>
    <row r="181" spans="18:18" ht="15">
      <c r="R181" s="40"/>
    </row>
    <row r="182" spans="18:18" ht="15">
      <c r="R182" s="40"/>
    </row>
    <row r="183" spans="18:18" ht="15">
      <c r="R183" s="40"/>
    </row>
    <row r="184" spans="18:18" ht="15">
      <c r="R184" s="40"/>
    </row>
    <row r="185" spans="18:18" ht="15">
      <c r="R185" s="40"/>
    </row>
    <row r="186" spans="18:18" ht="15">
      <c r="R186" s="40"/>
    </row>
    <row r="187" spans="18:18" ht="15">
      <c r="R187" s="40"/>
    </row>
    <row r="188" spans="18:18" ht="15">
      <c r="R188" s="40"/>
    </row>
    <row r="189" spans="18:18" ht="15">
      <c r="R189" s="40"/>
    </row>
    <row r="190" spans="18:18" ht="15">
      <c r="R190" s="40"/>
    </row>
    <row r="191" spans="18:18" ht="15">
      <c r="R191" s="40"/>
    </row>
  </sheetData>
  <mergeCells count="69">
    <mergeCell ref="O11:P11"/>
    <mergeCell ref="B9:K9"/>
    <mergeCell ref="E11:F11"/>
    <mergeCell ref="G11:H11"/>
    <mergeCell ref="I11:J11"/>
    <mergeCell ref="K11:L11"/>
    <mergeCell ref="M11:N11"/>
    <mergeCell ref="Y11:Z11"/>
    <mergeCell ref="AA11:AB11"/>
    <mergeCell ref="U11:V11"/>
    <mergeCell ref="W11:X11"/>
    <mergeCell ref="Q11:R11"/>
    <mergeCell ref="S11:T11"/>
    <mergeCell ref="M38:N38"/>
    <mergeCell ref="O38:P38"/>
    <mergeCell ref="O36:P36"/>
    <mergeCell ref="B37:C37"/>
    <mergeCell ref="E37:F37"/>
    <mergeCell ref="G37:H37"/>
    <mergeCell ref="I37:J37"/>
    <mergeCell ref="K37:L37"/>
    <mergeCell ref="M37:N37"/>
    <mergeCell ref="O37:P37"/>
    <mergeCell ref="B36:C36"/>
    <mergeCell ref="E36:F36"/>
    <mergeCell ref="G36:H36"/>
    <mergeCell ref="I36:J36"/>
    <mergeCell ref="K36:L36"/>
    <mergeCell ref="M36:N36"/>
    <mergeCell ref="B46:P46"/>
    <mergeCell ref="B47:P47"/>
    <mergeCell ref="Q36:R36"/>
    <mergeCell ref="Q37:R37"/>
    <mergeCell ref="Q38:R38"/>
    <mergeCell ref="Q39:R39"/>
    <mergeCell ref="E39:F39"/>
    <mergeCell ref="G39:H39"/>
    <mergeCell ref="I39:J39"/>
    <mergeCell ref="K39:L39"/>
    <mergeCell ref="M39:N39"/>
    <mergeCell ref="O39:P39"/>
    <mergeCell ref="E38:F38"/>
    <mergeCell ref="G38:H38"/>
    <mergeCell ref="I38:J38"/>
    <mergeCell ref="K38:L38"/>
    <mergeCell ref="S36:T36"/>
    <mergeCell ref="S37:T37"/>
    <mergeCell ref="S38:T38"/>
    <mergeCell ref="S39:T39"/>
    <mergeCell ref="U36:V36"/>
    <mergeCell ref="U37:V37"/>
    <mergeCell ref="U38:V38"/>
    <mergeCell ref="U39:V39"/>
    <mergeCell ref="AA36:AB36"/>
    <mergeCell ref="AA37:AB37"/>
    <mergeCell ref="AA38:AB38"/>
    <mergeCell ref="AA39:AB39"/>
    <mergeCell ref="B1:AB5"/>
    <mergeCell ref="B6:AB7"/>
    <mergeCell ref="B8:AB8"/>
    <mergeCell ref="E10:AB10"/>
    <mergeCell ref="W36:X36"/>
    <mergeCell ref="W37:X37"/>
    <mergeCell ref="W38:X38"/>
    <mergeCell ref="W39:X39"/>
    <mergeCell ref="Y36:Z36"/>
    <mergeCell ref="Y37:Z37"/>
    <mergeCell ref="Y38:Z38"/>
    <mergeCell ref="Y39:Z39"/>
  </mergeCells>
  <phoneticPr fontId="35" type="noConversion"/>
  <pageMargins left="0" right="0" top="0" bottom="0" header="0.31496062992125984" footer="0.31496062992125984"/>
  <pageSetup paperSize="9" scale="14" fitToHeight="0" orientation="landscape" horizontalDpi="300" verticalDpi="300" r:id="rId1"/>
  <colBreaks count="1" manualBreakCount="1">
    <brk id="13" max="40"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topLeftCell="A13" zoomScale="60" zoomScaleNormal="100" workbookViewId="0">
      <selection activeCell="B21" sqref="B21"/>
    </sheetView>
  </sheetViews>
  <sheetFormatPr defaultRowHeight="15"/>
  <cols>
    <col min="1" max="1" width="30.140625" customWidth="1"/>
    <col min="2" max="2" width="88.42578125" customWidth="1"/>
    <col min="3" max="3" width="31.7109375" customWidth="1"/>
    <col min="4" max="4" width="59.140625" hidden="1" customWidth="1"/>
  </cols>
  <sheetData>
    <row r="1" spans="1:5">
      <c r="A1" s="134" t="s">
        <v>1077</v>
      </c>
      <c r="B1" s="135"/>
      <c r="C1" s="135"/>
      <c r="D1" s="135"/>
    </row>
    <row r="2" spans="1:5">
      <c r="A2" s="135"/>
      <c r="B2" s="135"/>
      <c r="C2" s="135"/>
      <c r="D2" s="135"/>
    </row>
    <row r="3" spans="1:5" ht="63.75" customHeight="1">
      <c r="A3" s="135"/>
      <c r="B3" s="135"/>
      <c r="C3" s="135"/>
      <c r="D3" s="135"/>
      <c r="E3" s="88">
        <v>0.2</v>
      </c>
    </row>
    <row r="4" spans="1:5" ht="37.5" customHeight="1">
      <c r="A4" s="136" t="s">
        <v>1014</v>
      </c>
      <c r="B4" s="136"/>
      <c r="C4" s="136"/>
      <c r="D4" s="136"/>
    </row>
    <row r="5" spans="1:5" ht="112.5" customHeight="1">
      <c r="A5" s="137" t="s">
        <v>1080</v>
      </c>
      <c r="B5" s="137"/>
      <c r="C5" s="137"/>
      <c r="D5" s="137"/>
    </row>
    <row r="6" spans="1:5" ht="29.25" customHeight="1">
      <c r="A6" s="138" t="s">
        <v>1018</v>
      </c>
      <c r="B6" s="138"/>
      <c r="C6" s="138"/>
      <c r="D6" s="138"/>
    </row>
    <row r="7" spans="1:5" ht="31.5" customHeight="1">
      <c r="A7" s="138"/>
      <c r="B7" s="138"/>
      <c r="C7" s="138"/>
      <c r="D7" s="138"/>
    </row>
    <row r="8" spans="1:5" ht="20.25">
      <c r="A8" s="133"/>
      <c r="B8" s="133"/>
      <c r="C8" s="133"/>
      <c r="D8" s="133"/>
    </row>
    <row r="9" spans="1:5">
      <c r="A9" s="140" t="s">
        <v>1081</v>
      </c>
      <c r="B9" s="140"/>
      <c r="C9" s="140"/>
      <c r="D9" s="140"/>
    </row>
    <row r="10" spans="1:5">
      <c r="A10" s="140"/>
      <c r="B10" s="140"/>
      <c r="C10" s="140"/>
      <c r="D10" s="140"/>
    </row>
    <row r="11" spans="1:5">
      <c r="A11" s="140"/>
      <c r="B11" s="140"/>
      <c r="C11" s="140"/>
      <c r="D11" s="140"/>
    </row>
    <row r="12" spans="1:5">
      <c r="A12" s="140"/>
      <c r="B12" s="140"/>
      <c r="C12" s="140"/>
      <c r="D12" s="140"/>
    </row>
    <row r="13" spans="1:5">
      <c r="A13" s="140"/>
      <c r="B13" s="140"/>
      <c r="C13" s="140"/>
      <c r="D13" s="140"/>
    </row>
    <row r="14" spans="1:5" ht="52.5" customHeight="1">
      <c r="A14" s="140"/>
      <c r="B14" s="140"/>
      <c r="C14" s="140"/>
      <c r="D14" s="140"/>
    </row>
    <row r="15" spans="1:5" ht="21">
      <c r="A15" s="141"/>
      <c r="B15" s="141"/>
      <c r="C15" s="141"/>
      <c r="D15" s="141"/>
    </row>
    <row r="16" spans="1:5" ht="20.25">
      <c r="A16" s="142" t="s">
        <v>1015</v>
      </c>
      <c r="B16" s="142"/>
      <c r="C16" s="144" t="s">
        <v>1016</v>
      </c>
      <c r="D16" s="145"/>
    </row>
    <row r="17" spans="1:5" ht="20.25">
      <c r="A17" s="139"/>
      <c r="B17" s="139"/>
      <c r="C17" s="146"/>
      <c r="D17" s="147"/>
    </row>
    <row r="18" spans="1:5" ht="174.75" customHeight="1">
      <c r="A18" s="127" t="s">
        <v>1078</v>
      </c>
      <c r="B18" s="128"/>
      <c r="C18" s="128"/>
      <c r="D18" s="97"/>
    </row>
    <row r="19" spans="1:5" ht="36" customHeight="1">
      <c r="A19" s="132" t="s">
        <v>197</v>
      </c>
      <c r="B19" s="132"/>
      <c r="C19" s="125" t="s">
        <v>1017</v>
      </c>
      <c r="D19" s="126"/>
      <c r="E19">
        <v>1402.03</v>
      </c>
    </row>
    <row r="20" spans="1:5" ht="27.75" customHeight="1">
      <c r="A20" s="143" t="s">
        <v>195</v>
      </c>
      <c r="B20" s="132"/>
      <c r="C20" s="125" t="s">
        <v>1017</v>
      </c>
      <c r="D20" s="126"/>
      <c r="E20">
        <v>1451.75</v>
      </c>
    </row>
    <row r="21" spans="1:5" ht="21">
      <c r="A21" s="98"/>
      <c r="B21" s="98"/>
      <c r="C21" s="98"/>
      <c r="D21" s="98"/>
    </row>
    <row r="22" spans="1:5" ht="150" customHeight="1">
      <c r="A22" s="129" t="s">
        <v>1079</v>
      </c>
      <c r="B22" s="130"/>
      <c r="C22" s="131"/>
      <c r="D22" s="98"/>
    </row>
    <row r="23" spans="1:5" ht="20.25">
      <c r="A23" s="132" t="s">
        <v>197</v>
      </c>
      <c r="B23" s="132"/>
      <c r="C23" s="125" t="s">
        <v>1017</v>
      </c>
      <c r="D23" s="126"/>
    </row>
    <row r="24" spans="1:5" ht="20.25">
      <c r="A24" s="148" t="s">
        <v>195</v>
      </c>
      <c r="B24" s="149"/>
      <c r="C24" s="125" t="s">
        <v>1017</v>
      </c>
      <c r="D24" s="126"/>
    </row>
  </sheetData>
  <mergeCells count="22">
    <mergeCell ref="A17:B17"/>
    <mergeCell ref="A9:D14"/>
    <mergeCell ref="A15:D15"/>
    <mergeCell ref="A16:B16"/>
    <mergeCell ref="A19:B19"/>
    <mergeCell ref="C16:D16"/>
    <mergeCell ref="C17:D17"/>
    <mergeCell ref="C19:D19"/>
    <mergeCell ref="A8:D8"/>
    <mergeCell ref="A1:D3"/>
    <mergeCell ref="A4:D4"/>
    <mergeCell ref="A5:D5"/>
    <mergeCell ref="A6:D6"/>
    <mergeCell ref="A7:D7"/>
    <mergeCell ref="A24:B24"/>
    <mergeCell ref="C24:D24"/>
    <mergeCell ref="A18:C18"/>
    <mergeCell ref="A22:C22"/>
    <mergeCell ref="A23:B23"/>
    <mergeCell ref="C23:D23"/>
    <mergeCell ref="A20:B20"/>
    <mergeCell ref="C20:D20"/>
  </mergeCells>
  <printOptions horizontalCentered="1" verticalCentered="1"/>
  <pageMargins left="0.51181102362204722" right="0.51181102362204722" top="0.39370078740157483" bottom="0.78740157480314965" header="0.31496062992125984" footer="0.31496062992125984"/>
  <pageSetup paperSize="9" scale="61" fitToHeight="0"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ORÇAMENTÁRIA</vt:lpstr>
      <vt:lpstr>CRONOGRAMA</vt:lpstr>
      <vt:lpstr>Atestado de Capacidde Técnica</vt:lpstr>
      <vt:lpstr>'Atestado de Capacidde Técnica'!Area_de_impressao</vt:lpstr>
      <vt:lpstr>CRONOGRAMA!Area_de_impressao</vt:lpstr>
      <vt:lpstr>'PLANILHA ORÇAMENTÁRIA'!Area_de_impressao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OBRAS01</dc:creator>
  <cp:lastModifiedBy>LICITACAO01</cp:lastModifiedBy>
  <cp:lastPrinted>2020-07-09T15:54:59Z</cp:lastPrinted>
  <dcterms:created xsi:type="dcterms:W3CDTF">2017-07-26T18:34:48Z</dcterms:created>
  <dcterms:modified xsi:type="dcterms:W3CDTF">2020-08-31T17:36:11Z</dcterms:modified>
</cp:coreProperties>
</file>